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5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<sst xmlns="http://schemas.openxmlformats.org/spreadsheetml/2006/main" count="79" uniqueCount="62">
  <si>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#2</t>
  </si>
  <si>
    <t>#3</t>
  </si>
  <si>
    <t>+=</t>
  </si>
  <si>
    <t>h#</t>
  </si>
  <si>
    <t>#n</t>
  </si>
  <si>
    <t>s#</t>
  </si>
  <si>
    <t>Dalyvis</t>
  </si>
  <si>
    <t>Vilimantas Satkus</t>
  </si>
  <si>
    <t>Vidmantas Satkus</t>
  </si>
  <si>
    <t>Viktoras Paliulionis</t>
  </si>
  <si>
    <t>Martynas Limontas</t>
  </si>
  <si>
    <t>Dmitrijus Chocenka</t>
  </si>
  <si>
    <t>Borisas Gelpernas</t>
  </si>
  <si>
    <t>Teisėjas</t>
  </si>
  <si>
    <t>Taškai</t>
  </si>
  <si>
    <t>PerfRat</t>
  </si>
  <si>
    <t>ExpRes</t>
  </si>
  <si>
    <t>CorrExpRes</t>
  </si>
  <si>
    <t>CorrPerfRat</t>
  </si>
  <si>
    <t>GREITOJO ŠACHMATŲ UŽDAVINIŲ SPRENDIMO ČEMPIONATAS</t>
  </si>
  <si>
    <t>VILNIUS - 2007</t>
  </si>
  <si>
    <t>+</t>
  </si>
  <si>
    <t>-</t>
  </si>
  <si>
    <t>Quick Show</t>
  </si>
  <si>
    <t>∑</t>
  </si>
  <si>
    <t>Solving Show</t>
  </si>
  <si>
    <t>I</t>
  </si>
  <si>
    <t>III</t>
  </si>
  <si>
    <t>Aleksandr Bulavka</t>
  </si>
  <si>
    <t>Ryszard Krolikowski</t>
  </si>
  <si>
    <t>Modris Ravins</t>
  </si>
  <si>
    <t>Antons Gajevskis</t>
  </si>
  <si>
    <t>Stasis Granauskis</t>
  </si>
  <si>
    <t>Piotr Gorski</t>
  </si>
  <si>
    <t>Juozas Vitkevičius</t>
  </si>
  <si>
    <t>Mikalai Sihnevich</t>
  </si>
  <si>
    <t>Viktor Zajcev</t>
  </si>
  <si>
    <t>Jacek Stopa</t>
  </si>
  <si>
    <t>Steponas Petrauskas</t>
  </si>
  <si>
    <t>Valerij Kopyl</t>
  </si>
  <si>
    <t>Vytautas Gudelionis</t>
  </si>
  <si>
    <t>Фамилия</t>
  </si>
  <si>
    <t>t</t>
  </si>
  <si>
    <t>Очки</t>
  </si>
  <si>
    <t>Время</t>
  </si>
  <si>
    <t>Место</t>
  </si>
  <si>
    <t>Булавка Александр</t>
  </si>
  <si>
    <t>Зайцев Виктор</t>
  </si>
  <si>
    <t>Храмцевич Михаил</t>
  </si>
  <si>
    <t>Сигневич Николай</t>
  </si>
  <si>
    <t>Фригин Валерий</t>
  </si>
  <si>
    <t>Бондарь Иван</t>
  </si>
  <si>
    <t>Бартош Владимир</t>
  </si>
  <si>
    <t>Волчек Виктор</t>
  </si>
  <si>
    <t>Жилко Вадим</t>
  </si>
  <si>
    <t>Жибуль Виктор</t>
  </si>
  <si>
    <t>Варицкий Александр</t>
  </si>
  <si>
    <t>Муйвид Юрий</t>
  </si>
  <si>
    <t>Агейко Николай</t>
  </si>
  <si>
    <t>Полтаев Анатолий</t>
  </si>
  <si>
    <t xml:space="preserve">Кочетков Д. </t>
  </si>
  <si>
    <t>Судья: Сычов Владимир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</si>
</sst>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6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9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9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0" fontId="2" fillId="0" borderId="30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4" fillId="0" borderId="31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421875" style="42" customWidth="1"/>
    <col min="2" max="2" width="26.28125" style="42" customWidth="1"/>
    <col min="3" max="3" width="6.28125" style="42" customWidth="1"/>
    <col min="4" max="4" width="4.7109375" style="42" customWidth="1"/>
    <col min="5" max="5" width="6.28125" style="42" customWidth="1"/>
    <col min="6" max="6" width="4.7109375" style="42" customWidth="1"/>
    <col min="7" max="7" width="6.421875" style="42" customWidth="1"/>
    <col min="8" max="8" width="4.7109375" style="42" customWidth="1"/>
    <col min="9" max="9" width="6.28125" style="42" customWidth="1"/>
    <col min="10" max="10" width="4.7109375" style="42" customWidth="1"/>
    <col min="11" max="11" width="6.28125" style="42" customWidth="1"/>
    <col min="12" max="12" width="4.7109375" style="42" customWidth="1"/>
    <col min="13" max="13" width="6.140625" style="42" customWidth="1"/>
    <col min="14" max="14" width="4.7109375" style="42" customWidth="1"/>
    <col min="15" max="15" width="7.7109375" style="42" customWidth="1"/>
    <col min="16" max="16" width="8.140625" style="42" customWidth="1"/>
    <col min="17" max="17" width="9.140625" style="42" customWidth="1"/>
    <col min="18" max="19" width="9.421875" style="42" hidden="1" customWidth="1"/>
    <col min="20" max="22" width="0" style="42" hidden="1" customWidth="1"/>
    <col min="23" max="16384" width="9.140625" style="42" customWidth="1"/>
  </cols>
  <sheetData>
    <row r="1" spans="1:22" s="48" customFormat="1" ht="16.5" customHeight="1" thickBot="1">
      <c r="A1" s="59" t="s">
        <v>45</v>
      </c>
      <c r="B1" s="53" t="s">
        <v>41</v>
      </c>
      <c r="C1" s="46" t="s">
        <v>0</v>
      </c>
      <c r="D1" s="54" t="s">
        <v>42</v>
      </c>
      <c r="E1" s="44" t="s">
        <v>1</v>
      </c>
      <c r="F1" s="54" t="s">
        <v>42</v>
      </c>
      <c r="G1" s="44" t="s">
        <v>2</v>
      </c>
      <c r="H1" s="45" t="s">
        <v>42</v>
      </c>
      <c r="I1" s="46" t="s">
        <v>3</v>
      </c>
      <c r="J1" s="45" t="s">
        <v>42</v>
      </c>
      <c r="K1" s="44" t="s">
        <v>4</v>
      </c>
      <c r="L1" s="45" t="s">
        <v>42</v>
      </c>
      <c r="M1" s="46" t="s">
        <v>5</v>
      </c>
      <c r="N1" s="47" t="s">
        <v>42</v>
      </c>
      <c r="O1" s="47" t="s">
        <v>43</v>
      </c>
      <c r="P1" s="47" t="s">
        <v>44</v>
      </c>
      <c r="R1" s="48" t="s">
        <v>15</v>
      </c>
      <c r="S1" s="48" t="s">
        <v>18</v>
      </c>
      <c r="T1" s="48" t="s">
        <v>17</v>
      </c>
      <c r="U1" s="48" t="s">
        <v>16</v>
      </c>
      <c r="V1" s="48" t="s">
        <v>14</v>
      </c>
    </row>
    <row r="2" spans="1:22" ht="15.75">
      <c r="A2" s="60">
        <v>1</v>
      </c>
      <c r="B2" s="56" t="s">
        <v>46</v>
      </c>
      <c r="C2" s="51">
        <v>15</v>
      </c>
      <c r="D2" s="62">
        <v>11</v>
      </c>
      <c r="E2" s="52">
        <v>8.5</v>
      </c>
      <c r="F2" s="55">
        <v>60</v>
      </c>
      <c r="G2" s="52">
        <v>7</v>
      </c>
      <c r="H2" s="62">
        <v>100</v>
      </c>
      <c r="I2" s="51">
        <v>15</v>
      </c>
      <c r="J2" s="62">
        <v>24</v>
      </c>
      <c r="K2" s="52">
        <v>10</v>
      </c>
      <c r="L2" s="62">
        <v>80</v>
      </c>
      <c r="M2" s="52">
        <v>15</v>
      </c>
      <c r="N2" s="55">
        <v>50</v>
      </c>
      <c r="O2" s="63">
        <f aca="true" t="shared" si="0" ref="O2:O16">IF(COUNT(E2,G2,I2,K2,M2)&gt;0,C2+E2+G2+I2+K2+M2," ")</f>
        <v>70.5</v>
      </c>
      <c r="P2" s="64">
        <f aca="true" t="shared" si="1" ref="P2:P16">IF(COUNT(E2,G2,I2,K2,M2)=5,D2+F2+H2+J2+L2+N2,IF(COUNT(E2,G2,I2,K2,M2)=4,D2+F2+H2+J2+L2,IF(COUNT(E2,G2,I2,K2,M2)=3,D2+F2+H2+J2,IF(COUNT(E2,G2,I2,K2,M2)=2,D2+F2+H2,IF(COUNT(E2,G2,I2,K2,M2)=1,D2+F2," ")))))</f>
        <v>325</v>
      </c>
      <c r="R2" s="43" t="e">
        <f>IF(O2&gt;0,#REF!*O2/#REF!+1600,"")</f>
        <v>#REF!</v>
      </c>
      <c r="S2" s="43" t="e">
        <f>+#REF!+(R2-1600-#REF!)/(MAX(R$2:R$16)-1600-#REF!)*(MAX(O$2:O$16)*(MAX(#REF!)-1600)/MAX(T$2:T$16)-#REF!)+1600</f>
        <v>#REF!</v>
      </c>
      <c r="T2" s="43" t="e">
        <f>+#REF!+(U2-#REF!)*(MAX(O$2:O$16)-#REF!)/(MAX(U$2:U$16)-#REF!)</f>
        <v>#REF!</v>
      </c>
      <c r="U2" s="43" t="e">
        <f>+#REF!*(#REF!-1600)/#REF!</f>
        <v>#REF!</v>
      </c>
      <c r="V2" s="42" t="e">
        <f>+IF(#REF!&gt;0,O2,0)</f>
        <v>#REF!</v>
      </c>
    </row>
    <row r="3" spans="1:22" ht="15.75">
      <c r="A3" s="61">
        <f>A2+1</f>
        <v>2</v>
      </c>
      <c r="B3" s="57" t="s">
        <v>47</v>
      </c>
      <c r="C3" s="49">
        <v>15</v>
      </c>
      <c r="D3" s="3">
        <v>20</v>
      </c>
      <c r="E3" s="1">
        <v>14</v>
      </c>
      <c r="F3" s="2">
        <v>60</v>
      </c>
      <c r="G3" s="1">
        <v>3</v>
      </c>
      <c r="H3" s="3">
        <v>100</v>
      </c>
      <c r="I3" s="49">
        <v>15</v>
      </c>
      <c r="J3" s="3">
        <v>50</v>
      </c>
      <c r="K3" s="1">
        <v>10</v>
      </c>
      <c r="L3" s="3">
        <v>80</v>
      </c>
      <c r="M3" s="1">
        <v>13</v>
      </c>
      <c r="N3" s="2">
        <v>50</v>
      </c>
      <c r="O3" s="65">
        <f t="shared" si="0"/>
        <v>70</v>
      </c>
      <c r="P3" s="66">
        <f t="shared" si="1"/>
        <v>360</v>
      </c>
      <c r="R3" s="43" t="e">
        <f>IF(O3&gt;0,#REF!*O3/#REF!+1600,"")</f>
        <v>#REF!</v>
      </c>
      <c r="S3" s="43" t="e">
        <f>+#REF!+(R3-1600-#REF!)/(MAX(R$2:R$16)-1600-#REF!)*(MAX(O$2:O$16)*(MAX(#REF!)-1600)/MAX(T$2:T$16)-#REF!)+1600</f>
        <v>#REF!</v>
      </c>
      <c r="T3" s="43" t="e">
        <f>+#REF!+(U3-#REF!)*(MAX(O$2:O$16)-#REF!)/(MAX(U$2:U$16)-#REF!)</f>
        <v>#REF!</v>
      </c>
      <c r="U3" s="43" t="e">
        <f>+#REF!*(#REF!-1600)/#REF!</f>
        <v>#REF!</v>
      </c>
      <c r="V3" s="42" t="e">
        <f>+IF(#REF!&gt;0,O3,0)</f>
        <v>#REF!</v>
      </c>
    </row>
    <row r="4" spans="1:22" ht="15.75">
      <c r="A4" s="61">
        <f aca="true" t="shared" si="2" ref="A4:A16">A3+1</f>
        <v>3</v>
      </c>
      <c r="B4" s="57" t="s">
        <v>48</v>
      </c>
      <c r="C4" s="49">
        <v>15</v>
      </c>
      <c r="D4" s="3">
        <v>14</v>
      </c>
      <c r="E4" s="1">
        <v>9</v>
      </c>
      <c r="F4" s="2">
        <v>60</v>
      </c>
      <c r="G4" s="1">
        <v>1</v>
      </c>
      <c r="H4" s="3">
        <v>100</v>
      </c>
      <c r="I4" s="49">
        <v>15</v>
      </c>
      <c r="J4" s="3">
        <v>46</v>
      </c>
      <c r="K4" s="1">
        <v>11</v>
      </c>
      <c r="L4" s="3">
        <v>80</v>
      </c>
      <c r="M4" s="1">
        <v>15</v>
      </c>
      <c r="N4" s="2">
        <v>50</v>
      </c>
      <c r="O4" s="65">
        <f t="shared" si="0"/>
        <v>66</v>
      </c>
      <c r="P4" s="66">
        <f t="shared" si="1"/>
        <v>350</v>
      </c>
      <c r="R4" s="43" t="e">
        <f>IF(O4&gt;0,#REF!*O4/#REF!+1600,"")</f>
        <v>#REF!</v>
      </c>
      <c r="S4" s="43" t="e">
        <f>+#REF!+(R4-1600-#REF!)/(MAX(R$2:R$16)-1600-#REF!)*(MAX(O$2:O$16)*(MAX(#REF!)-1600)/MAX(T$2:T$16)-#REF!)+1600</f>
        <v>#REF!</v>
      </c>
      <c r="T4" s="43" t="e">
        <f>+#REF!+(U4-#REF!)*(MAX(O$2:O$16)-#REF!)/(MAX(U$2:U$16)-#REF!)</f>
        <v>#REF!</v>
      </c>
      <c r="U4" s="43" t="e">
        <f>+#REF!*(#REF!-1600)/#REF!</f>
        <v>#REF!</v>
      </c>
      <c r="V4" s="42" t="e">
        <f>+IF(#REF!&gt;0,O4,0)</f>
        <v>#REF!</v>
      </c>
    </row>
    <row r="5" spans="1:22" ht="15.75">
      <c r="A5" s="61">
        <f t="shared" si="2"/>
        <v>4</v>
      </c>
      <c r="B5" s="57" t="s">
        <v>49</v>
      </c>
      <c r="C5" s="49">
        <v>15</v>
      </c>
      <c r="D5" s="3">
        <v>15</v>
      </c>
      <c r="E5" s="1">
        <v>9</v>
      </c>
      <c r="F5" s="2">
        <v>60</v>
      </c>
      <c r="G5" s="1">
        <v>3</v>
      </c>
      <c r="H5" s="3">
        <v>100</v>
      </c>
      <c r="I5" s="49">
        <v>8</v>
      </c>
      <c r="J5" s="3">
        <v>50</v>
      </c>
      <c r="K5" s="1">
        <v>14</v>
      </c>
      <c r="L5" s="3">
        <v>80</v>
      </c>
      <c r="M5" s="1">
        <v>14</v>
      </c>
      <c r="N5" s="2">
        <v>50</v>
      </c>
      <c r="O5" s="65">
        <f t="shared" si="0"/>
        <v>63</v>
      </c>
      <c r="P5" s="66">
        <f t="shared" si="1"/>
        <v>355</v>
      </c>
      <c r="R5" s="43" t="e">
        <f>IF(O5&gt;0,#REF!*O5/#REF!+1600,"")</f>
        <v>#REF!</v>
      </c>
      <c r="S5" s="43" t="e">
        <f>+#REF!+(R5-1600-#REF!)/(MAX(R$2:R$16)-1600-#REF!)*(MAX(O$2:O$16)*(MAX(#REF!)-1600)/MAX(T$2:T$16)-#REF!)+1600</f>
        <v>#REF!</v>
      </c>
      <c r="T5" s="43" t="e">
        <f>+#REF!+(U5-#REF!)*(MAX(O$2:O$16)-#REF!)/(MAX(U$2:U$16)-#REF!)</f>
        <v>#REF!</v>
      </c>
      <c r="U5" s="43" t="e">
        <f>+#REF!*(#REF!-1600)/#REF!</f>
        <v>#REF!</v>
      </c>
      <c r="V5" s="42" t="e">
        <f>+IF(#REF!&gt;0,O5,0)</f>
        <v>#REF!</v>
      </c>
    </row>
    <row r="6" spans="1:22" ht="15.75">
      <c r="A6" s="61">
        <f t="shared" si="2"/>
        <v>5</v>
      </c>
      <c r="B6" s="57" t="s">
        <v>50</v>
      </c>
      <c r="C6" s="49">
        <v>15</v>
      </c>
      <c r="D6" s="3">
        <v>14</v>
      </c>
      <c r="E6" s="1">
        <v>4</v>
      </c>
      <c r="F6" s="2">
        <v>60</v>
      </c>
      <c r="G6" s="1">
        <v>2</v>
      </c>
      <c r="H6" s="3">
        <v>97</v>
      </c>
      <c r="I6" s="49">
        <v>15</v>
      </c>
      <c r="J6" s="3">
        <v>25</v>
      </c>
      <c r="K6" s="1">
        <v>11.5</v>
      </c>
      <c r="L6" s="3">
        <v>80</v>
      </c>
      <c r="M6" s="1">
        <v>15</v>
      </c>
      <c r="N6" s="2">
        <v>50</v>
      </c>
      <c r="O6" s="65">
        <f t="shared" si="0"/>
        <v>62.5</v>
      </c>
      <c r="P6" s="66">
        <f t="shared" si="1"/>
        <v>326</v>
      </c>
      <c r="R6" s="43" t="e">
        <f>IF(O6&gt;0,#REF!*O6/#REF!+1600,"")</f>
        <v>#REF!</v>
      </c>
      <c r="S6" s="43" t="e">
        <f>+#REF!+(R6-1600-#REF!)/(MAX(R$2:R$16)-1600-#REF!)*(MAX(O$2:O$16)*(MAX(#REF!)-1600)/MAX(T$2:T$16)-#REF!)+1600</f>
        <v>#REF!</v>
      </c>
      <c r="T6" s="43" t="e">
        <f>+#REF!+(U6-#REF!)*(MAX(O$2:O$16)-#REF!)/(MAX(U$2:U$16)-#REF!)</f>
        <v>#REF!</v>
      </c>
      <c r="U6" s="43" t="e">
        <f>+#REF!*(#REF!-1600)/#REF!</f>
        <v>#REF!</v>
      </c>
      <c r="V6" s="42" t="e">
        <f>+IF(#REF!&gt;0,O6,0)</f>
        <v>#REF!</v>
      </c>
    </row>
    <row r="7" spans="1:21" ht="15.75">
      <c r="A7" s="61">
        <f t="shared" si="2"/>
        <v>6</v>
      </c>
      <c r="B7" s="57" t="s">
        <v>51</v>
      </c>
      <c r="C7" s="49">
        <v>15</v>
      </c>
      <c r="D7" s="3">
        <v>11</v>
      </c>
      <c r="E7" s="1">
        <v>9.5</v>
      </c>
      <c r="F7" s="2">
        <v>50</v>
      </c>
      <c r="G7" s="1">
        <v>7</v>
      </c>
      <c r="H7" s="3">
        <v>100</v>
      </c>
      <c r="I7" s="49">
        <v>15</v>
      </c>
      <c r="J7" s="3">
        <v>47</v>
      </c>
      <c r="K7" s="1">
        <v>4</v>
      </c>
      <c r="L7" s="3">
        <v>80</v>
      </c>
      <c r="M7" s="1">
        <v>4</v>
      </c>
      <c r="N7" s="2">
        <v>50</v>
      </c>
      <c r="O7" s="65">
        <f t="shared" si="0"/>
        <v>54.5</v>
      </c>
      <c r="P7" s="66">
        <f t="shared" si="1"/>
        <v>338</v>
      </c>
      <c r="R7" s="43" t="e">
        <f>IF(O7&gt;0,#REF!*O7/#REF!+1600,"")</f>
        <v>#REF!</v>
      </c>
      <c r="S7" s="43" t="e">
        <f>+#REF!+(R7-1600-#REF!)/(MAX(R$2:R$16)-1600-#REF!)*(MAX(O$2:O$16)*(MAX(#REF!)-1600)/MAX(T$2:T$16)-#REF!)+1600</f>
        <v>#REF!</v>
      </c>
      <c r="T7" s="43"/>
      <c r="U7" s="43"/>
    </row>
    <row r="8" spans="1:22" ht="15.75">
      <c r="A8" s="61">
        <f t="shared" si="2"/>
        <v>7</v>
      </c>
      <c r="B8" s="57" t="s">
        <v>52</v>
      </c>
      <c r="C8" s="49">
        <v>10</v>
      </c>
      <c r="D8" s="3">
        <v>20</v>
      </c>
      <c r="E8" s="1">
        <v>9</v>
      </c>
      <c r="F8" s="2">
        <v>50</v>
      </c>
      <c r="G8" s="1">
        <v>7</v>
      </c>
      <c r="H8" s="3">
        <v>92</v>
      </c>
      <c r="I8" s="49">
        <v>11</v>
      </c>
      <c r="J8" s="3">
        <v>50</v>
      </c>
      <c r="K8" s="1">
        <v>6</v>
      </c>
      <c r="L8" s="3">
        <v>80</v>
      </c>
      <c r="M8" s="1">
        <v>9</v>
      </c>
      <c r="N8" s="2">
        <v>50</v>
      </c>
      <c r="O8" s="65">
        <f t="shared" si="0"/>
        <v>52</v>
      </c>
      <c r="P8" s="66">
        <f t="shared" si="1"/>
        <v>342</v>
      </c>
      <c r="R8" s="43" t="e">
        <f>IF(O8&gt;0,#REF!*O8/#REF!+1600,"")</f>
        <v>#REF!</v>
      </c>
      <c r="S8" s="43" t="e">
        <f>+#REF!+(R8-1600-#REF!)/(MAX(R$2:R$16)-1600-#REF!)*(MAX(O$2:O$16)*(MAX(#REF!)-1600)/MAX(T$2:T$16)-#REF!)+1600</f>
        <v>#REF!</v>
      </c>
      <c r="T8" s="43" t="e">
        <f>+#REF!+(U8-#REF!)*(MAX(O$2:O$16)-#REF!)/(MAX(U$2:U$16)-#REF!)</f>
        <v>#REF!</v>
      </c>
      <c r="U8" s="43" t="e">
        <f>+#REF!*(#REF!-1600)/#REF!</f>
        <v>#REF!</v>
      </c>
      <c r="V8" s="42" t="e">
        <f>+IF(#REF!&gt;0,O8,0)</f>
        <v>#REF!</v>
      </c>
    </row>
    <row r="9" spans="1:22" ht="15.75">
      <c r="A9" s="61">
        <f t="shared" si="2"/>
        <v>8</v>
      </c>
      <c r="B9" s="57" t="s">
        <v>53</v>
      </c>
      <c r="C9" s="49">
        <v>15</v>
      </c>
      <c r="D9" s="3">
        <v>11</v>
      </c>
      <c r="E9" s="1">
        <v>7.5</v>
      </c>
      <c r="F9" s="2">
        <v>60</v>
      </c>
      <c r="G9" s="1">
        <v>2</v>
      </c>
      <c r="H9" s="3">
        <v>90</v>
      </c>
      <c r="I9" s="49">
        <v>8</v>
      </c>
      <c r="J9" s="3">
        <v>50</v>
      </c>
      <c r="K9" s="1">
        <v>9</v>
      </c>
      <c r="L9" s="3">
        <v>80</v>
      </c>
      <c r="M9" s="1">
        <v>10</v>
      </c>
      <c r="N9" s="2">
        <v>50</v>
      </c>
      <c r="O9" s="65">
        <f t="shared" si="0"/>
        <v>51.5</v>
      </c>
      <c r="P9" s="66">
        <f t="shared" si="1"/>
        <v>341</v>
      </c>
      <c r="R9" s="43" t="e">
        <f>IF(O9&gt;0,#REF!*O9/#REF!+1600,"")</f>
        <v>#REF!</v>
      </c>
      <c r="S9" s="43" t="e">
        <f>+#REF!+(R9-1600-#REF!)/(MAX(R$2:R$16)-1600-#REF!)*(MAX(O$2:O$16)*(MAX(#REF!)-1600)/MAX(T$2:T$16)-#REF!)+1600</f>
        <v>#REF!</v>
      </c>
      <c r="T9" s="43" t="e">
        <f>+#REF!+(U9-#REF!)*(MAX(O$2:O$16)-#REF!)/(MAX(U$2:U$16)-#REF!)</f>
        <v>#REF!</v>
      </c>
      <c r="U9" s="43" t="e">
        <f>+#REF!*(#REF!-1600)/#REF!</f>
        <v>#REF!</v>
      </c>
      <c r="V9" s="42" t="e">
        <f>+IF(#REF!&gt;0,O9,0)</f>
        <v>#REF!</v>
      </c>
    </row>
    <row r="10" spans="1:22" ht="15.75">
      <c r="A10" s="61">
        <f t="shared" si="2"/>
        <v>9</v>
      </c>
      <c r="B10" s="57" t="s">
        <v>54</v>
      </c>
      <c r="C10" s="49">
        <v>10</v>
      </c>
      <c r="D10" s="3">
        <v>20</v>
      </c>
      <c r="E10" s="1">
        <v>7</v>
      </c>
      <c r="F10" s="2">
        <v>60</v>
      </c>
      <c r="G10" s="1">
        <v>1</v>
      </c>
      <c r="H10" s="3">
        <v>95</v>
      </c>
      <c r="I10" s="49">
        <v>9</v>
      </c>
      <c r="J10" s="3">
        <v>50</v>
      </c>
      <c r="K10" s="1">
        <v>5</v>
      </c>
      <c r="L10" s="3">
        <v>80</v>
      </c>
      <c r="M10" s="1">
        <v>6</v>
      </c>
      <c r="N10" s="2">
        <v>50</v>
      </c>
      <c r="O10" s="65">
        <f t="shared" si="0"/>
        <v>38</v>
      </c>
      <c r="P10" s="66">
        <f t="shared" si="1"/>
        <v>355</v>
      </c>
      <c r="R10" s="43" t="e">
        <f>IF(O10&gt;0,#REF!*O10/#REF!+1600,"")</f>
        <v>#REF!</v>
      </c>
      <c r="S10" s="43" t="e">
        <f>+#REF!+(R10-1600-#REF!)/(MAX(R$2:R$16)-1600-#REF!)*(MAX(O$2:O$16)*(MAX(#REF!)-1600)/MAX(T$2:T$16)-#REF!)+1600</f>
        <v>#REF!</v>
      </c>
      <c r="T10" s="43" t="e">
        <f>+#REF!+(U10-#REF!)*(MAX(O$2:O$16)-#REF!)/(MAX(U$2:U$16)-#REF!)</f>
        <v>#REF!</v>
      </c>
      <c r="U10" s="43" t="e">
        <f>+#REF!*(#REF!-1600)/#REF!</f>
        <v>#REF!</v>
      </c>
      <c r="V10" s="42" t="e">
        <f>+IF(#REF!&gt;0,O10,0)</f>
        <v>#REF!</v>
      </c>
    </row>
    <row r="11" spans="1:22" ht="15.75">
      <c r="A11" s="61">
        <f t="shared" si="2"/>
        <v>10</v>
      </c>
      <c r="B11" s="57" t="s">
        <v>55</v>
      </c>
      <c r="C11" s="49">
        <v>5</v>
      </c>
      <c r="D11" s="3">
        <v>20</v>
      </c>
      <c r="E11" s="1">
        <v>0</v>
      </c>
      <c r="F11" s="2">
        <v>60</v>
      </c>
      <c r="G11" s="1">
        <v>2</v>
      </c>
      <c r="H11" s="3">
        <v>100</v>
      </c>
      <c r="I11" s="49">
        <v>8</v>
      </c>
      <c r="J11" s="3">
        <v>50</v>
      </c>
      <c r="K11" s="1">
        <v>8</v>
      </c>
      <c r="L11" s="3">
        <v>80</v>
      </c>
      <c r="M11" s="1">
        <v>13.5</v>
      </c>
      <c r="N11" s="2">
        <v>50</v>
      </c>
      <c r="O11" s="65">
        <f t="shared" si="0"/>
        <v>36.5</v>
      </c>
      <c r="P11" s="66">
        <f t="shared" si="1"/>
        <v>360</v>
      </c>
      <c r="R11" s="43" t="e">
        <f>IF(O11&gt;0,#REF!*O11/#REF!+1600,"")</f>
        <v>#REF!</v>
      </c>
      <c r="S11" s="43" t="e">
        <f>+#REF!+(R11-1600-#REF!)/(MAX(R$2:R$16)-1600-#REF!)*(MAX(O$2:O$16)*(MAX(#REF!)-1600)/MAX(T$2:T$16)-#REF!)+1600</f>
        <v>#REF!</v>
      </c>
      <c r="T11" s="43" t="e">
        <f>+#REF!+(U11-#REF!)*(MAX(O$2:O$16)-#REF!)/(MAX(U$2:U$16)-#REF!)</f>
        <v>#REF!</v>
      </c>
      <c r="U11" s="43" t="e">
        <f>+#REF!*(#REF!-1600)/#REF!</f>
        <v>#REF!</v>
      </c>
      <c r="V11" s="42" t="e">
        <f>+IF(#REF!&gt;0,O11,0)</f>
        <v>#REF!</v>
      </c>
    </row>
    <row r="12" spans="1:22" ht="15.75">
      <c r="A12" s="61">
        <f t="shared" si="2"/>
        <v>11</v>
      </c>
      <c r="B12" s="57" t="s">
        <v>56</v>
      </c>
      <c r="C12" s="49">
        <v>5</v>
      </c>
      <c r="D12" s="3">
        <v>20</v>
      </c>
      <c r="E12" s="1">
        <v>7.5</v>
      </c>
      <c r="F12" s="2">
        <v>60</v>
      </c>
      <c r="G12" s="1">
        <v>3</v>
      </c>
      <c r="H12" s="3">
        <v>100</v>
      </c>
      <c r="I12" s="49">
        <v>10</v>
      </c>
      <c r="J12" s="3">
        <v>50</v>
      </c>
      <c r="K12" s="1">
        <v>10</v>
      </c>
      <c r="L12" s="3">
        <v>80</v>
      </c>
      <c r="M12" s="1">
        <v>0</v>
      </c>
      <c r="N12" s="2">
        <v>50</v>
      </c>
      <c r="O12" s="65">
        <f t="shared" si="0"/>
        <v>35.5</v>
      </c>
      <c r="P12" s="66">
        <f t="shared" si="1"/>
        <v>360</v>
      </c>
      <c r="R12" s="43" t="e">
        <f>IF(O12&gt;0,#REF!*O12/#REF!+1600,"")</f>
        <v>#REF!</v>
      </c>
      <c r="S12" s="43" t="e">
        <f>+#REF!+(R12-1600-#REF!)/(MAX(R$2:R$16)-1600-#REF!)*(MAX(O$2:O$16)*(MAX(#REF!)-1600)/MAX(T$2:T$16)-#REF!)+1600</f>
        <v>#REF!</v>
      </c>
      <c r="T12" s="43" t="e">
        <f>+#REF!+(U12-#REF!)*(MAX(O$2:O$16)-#REF!)/(MAX(U$2:U$16)-#REF!)</f>
        <v>#REF!</v>
      </c>
      <c r="U12" s="43" t="e">
        <f>+#REF!*(#REF!-1600)/#REF!</f>
        <v>#REF!</v>
      </c>
      <c r="V12" s="42" t="e">
        <f>+IF(#REF!&gt;0,O12,0)</f>
        <v>#REF!</v>
      </c>
    </row>
    <row r="13" spans="1:22" ht="15.75">
      <c r="A13" s="61">
        <f t="shared" si="2"/>
        <v>12</v>
      </c>
      <c r="B13" s="57" t="s">
        <v>57</v>
      </c>
      <c r="C13" s="49">
        <v>10</v>
      </c>
      <c r="D13" s="3">
        <v>20</v>
      </c>
      <c r="E13" s="1">
        <v>4.5</v>
      </c>
      <c r="F13" s="2">
        <v>60</v>
      </c>
      <c r="G13" s="1">
        <v>1</v>
      </c>
      <c r="H13" s="3">
        <v>100</v>
      </c>
      <c r="I13" s="49">
        <v>5</v>
      </c>
      <c r="J13" s="3">
        <v>50</v>
      </c>
      <c r="K13" s="1">
        <v>4</v>
      </c>
      <c r="L13" s="3">
        <v>80</v>
      </c>
      <c r="M13" s="1">
        <v>8</v>
      </c>
      <c r="N13" s="2">
        <v>50</v>
      </c>
      <c r="O13" s="65">
        <f t="shared" si="0"/>
        <v>32.5</v>
      </c>
      <c r="P13" s="66">
        <f t="shared" si="1"/>
        <v>360</v>
      </c>
      <c r="R13" s="43" t="e">
        <f>IF(O13&gt;0,#REF!*O13/#REF!+1600,"")</f>
        <v>#REF!</v>
      </c>
      <c r="S13" s="43" t="e">
        <f>+#REF!+(R13-1600-#REF!)/(MAX(R$2:R$16)-1600-#REF!)*(MAX(O$2:O$16)*(MAX(#REF!)-1600)/MAX(T$2:T$16)-#REF!)+1600</f>
        <v>#REF!</v>
      </c>
      <c r="T13" s="43" t="e">
        <f>+#REF!+(U13-#REF!)*(MAX(O$2:O$16)-#REF!)/(MAX(U$2:U$16)-#REF!)</f>
        <v>#REF!</v>
      </c>
      <c r="U13" s="43" t="e">
        <f>+#REF!*(#REF!-1600)/#REF!</f>
        <v>#REF!</v>
      </c>
      <c r="V13" s="42" t="e">
        <f>+IF(#REF!&gt;0,O13,0)</f>
        <v>#REF!</v>
      </c>
    </row>
    <row r="14" spans="1:22" ht="15.75">
      <c r="A14" s="61">
        <f t="shared" si="2"/>
        <v>13</v>
      </c>
      <c r="B14" s="57" t="s">
        <v>58</v>
      </c>
      <c r="C14" s="49">
        <v>10</v>
      </c>
      <c r="D14" s="3">
        <v>20</v>
      </c>
      <c r="E14" s="1">
        <v>1</v>
      </c>
      <c r="F14" s="2">
        <v>60</v>
      </c>
      <c r="G14" s="1">
        <v>2</v>
      </c>
      <c r="H14" s="3">
        <v>100</v>
      </c>
      <c r="I14" s="49">
        <v>4</v>
      </c>
      <c r="J14" s="3">
        <v>50</v>
      </c>
      <c r="K14" s="1">
        <v>10</v>
      </c>
      <c r="L14" s="3">
        <v>80</v>
      </c>
      <c r="M14" s="1">
        <v>3</v>
      </c>
      <c r="N14" s="2">
        <v>50</v>
      </c>
      <c r="O14" s="65">
        <f t="shared" si="0"/>
        <v>30</v>
      </c>
      <c r="P14" s="66">
        <f t="shared" si="1"/>
        <v>360</v>
      </c>
      <c r="R14" s="43" t="e">
        <f>IF(O14&gt;0,#REF!*O14/#REF!+1600,"")</f>
        <v>#REF!</v>
      </c>
      <c r="S14" s="43" t="e">
        <f>+#REF!+(R14-1600-#REF!)/(MAX(R$2:R$16)-1600-#REF!)*(MAX(O$2:O$16)*(MAX(#REF!)-1600)/MAX(T$2:T$16)-#REF!)+1600</f>
        <v>#REF!</v>
      </c>
      <c r="T14" s="43" t="e">
        <f>+#REF!+(U14-#REF!)*(MAX(O$2:O$16)-#REF!)/(MAX(U$2:U$16)-#REF!)</f>
        <v>#REF!</v>
      </c>
      <c r="U14" s="43" t="e">
        <f>+#REF!*(#REF!-1600)/#REF!</f>
        <v>#REF!</v>
      </c>
      <c r="V14" s="42" t="e">
        <f>+IF(#REF!&gt;0,O14,0)</f>
        <v>#REF!</v>
      </c>
    </row>
    <row r="15" spans="1:22" ht="15.75" customHeight="1">
      <c r="A15" s="61">
        <f t="shared" si="2"/>
        <v>14</v>
      </c>
      <c r="B15" s="57" t="s">
        <v>59</v>
      </c>
      <c r="C15" s="49">
        <v>0</v>
      </c>
      <c r="D15" s="3">
        <f>+IF(AND(C15=0,COUNT(C15)=1),20," ")</f>
        <v>20</v>
      </c>
      <c r="E15" s="1">
        <v>1</v>
      </c>
      <c r="F15" s="2">
        <v>60</v>
      </c>
      <c r="G15" s="1">
        <v>1</v>
      </c>
      <c r="H15" s="3">
        <v>85</v>
      </c>
      <c r="I15" s="49">
        <v>3</v>
      </c>
      <c r="J15" s="3">
        <v>50</v>
      </c>
      <c r="K15" s="1">
        <v>5</v>
      </c>
      <c r="L15" s="3">
        <v>80</v>
      </c>
      <c r="M15" s="1">
        <v>1</v>
      </c>
      <c r="N15" s="2">
        <v>50</v>
      </c>
      <c r="O15" s="65">
        <f t="shared" si="0"/>
        <v>11</v>
      </c>
      <c r="P15" s="66">
        <f t="shared" si="1"/>
        <v>345</v>
      </c>
      <c r="R15" s="43" t="e">
        <f>IF(O15&gt;0,#REF!*O15/#REF!+1600,"")</f>
        <v>#REF!</v>
      </c>
      <c r="S15" s="43" t="e">
        <f>+#REF!+(R15-1600-#REF!)/(MAX(R$2:R$16)-1600-#REF!)*(MAX(O$2:O$16)*(MAX(#REF!)-1600)/MAX(T$2:T$16)-#REF!)+1600</f>
        <v>#REF!</v>
      </c>
      <c r="T15" s="43" t="e">
        <f>+#REF!+(U15-#REF!)*(MAX(O$2:O$16)-#REF!)/(MAX(U$2:U$16)-#REF!)</f>
        <v>#REF!</v>
      </c>
      <c r="U15" s="43" t="e">
        <f>+#REF!*(#REF!-1600)/#REF!</f>
        <v>#REF!</v>
      </c>
      <c r="V15" s="42" t="e">
        <f>+IF(#REF!&gt;0,O15,0)</f>
        <v>#REF!</v>
      </c>
    </row>
    <row r="16" spans="1:22" ht="16.5" thickBot="1">
      <c r="A16" s="61">
        <f t="shared" si="2"/>
        <v>15</v>
      </c>
      <c r="B16" s="58" t="s">
        <v>60</v>
      </c>
      <c r="C16" s="50">
        <v>0</v>
      </c>
      <c r="D16" s="40">
        <f>+IF(AND(C16=0,COUNT(C16)=1),20," ")</f>
        <v>20</v>
      </c>
      <c r="E16" s="39">
        <v>0</v>
      </c>
      <c r="F16" s="41">
        <v>60</v>
      </c>
      <c r="G16" s="39">
        <v>1</v>
      </c>
      <c r="H16" s="40">
        <v>85</v>
      </c>
      <c r="I16" s="50">
        <v>3</v>
      </c>
      <c r="J16" s="40">
        <v>50</v>
      </c>
      <c r="K16" s="39">
        <v>5</v>
      </c>
      <c r="L16" s="40">
        <v>80</v>
      </c>
      <c r="M16" s="39">
        <v>1</v>
      </c>
      <c r="N16" s="41">
        <v>50</v>
      </c>
      <c r="O16" s="67">
        <f t="shared" si="0"/>
        <v>10</v>
      </c>
      <c r="P16" s="68">
        <f t="shared" si="1"/>
        <v>345</v>
      </c>
      <c r="R16" s="43" t="e">
        <f>IF(O16&gt;0,#REF!*O16/#REF!+1600,"")</f>
        <v>#REF!</v>
      </c>
      <c r="S16" s="43" t="e">
        <f>+#REF!+(R16-1600-#REF!)/(MAX(R$2:R$16)-1600-#REF!)*(MAX(O$2:O$16)*(MAX(#REF!)-1600)/MAX(T$2:T$16)-#REF!)+1600</f>
        <v>#REF!</v>
      </c>
      <c r="T16" s="43" t="e">
        <f>+#REF!+(U16-#REF!)*(MAX(O$2:O$16)-#REF!)/(MAX(U$2:U$16)-#REF!)</f>
        <v>#REF!</v>
      </c>
      <c r="U16" s="43" t="e">
        <f>+#REF!*(#REF!-1600)/#REF!</f>
        <v>#REF!</v>
      </c>
      <c r="V16" s="42" t="e">
        <f>+IF(#REF!&gt;0,O16,0)</f>
        <v>#REF!</v>
      </c>
    </row>
    <row r="17" ht="12.75">
      <c r="B17" s="48"/>
    </row>
    <row r="18" ht="12.75">
      <c r="B18" s="48" t="s">
        <v>61</v>
      </c>
    </row>
  </sheetData>
  <printOptions/>
  <pageMargins left="0.4330708661417323" right="0.3937007874015748" top="0.31496062992125984" bottom="0.31496062992125984" header="0.31496062992125984" footer="0.31496062992125984"/>
  <pageSetup horizontalDpi="300" verticalDpi="300" orientation="landscape" paperSize="9" r:id="rId1"/>
  <ignoredErrors>
    <ignoredError sqref="R16:T16 P16 R8:T15 R2:T6 P2:P6 P8:P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9">
      <selection activeCell="B19" sqref="B19"/>
    </sheetView>
  </sheetViews>
  <sheetFormatPr defaultColWidth="9.140625" defaultRowHeight="12.75"/>
  <cols>
    <col min="1" max="1" width="4.7109375" style="17" customWidth="1"/>
    <col min="2" max="2" width="18.28125" style="17" customWidth="1"/>
    <col min="3" max="3" width="4.7109375" style="17" customWidth="1"/>
    <col min="4" max="4" width="18.28125" style="17" customWidth="1"/>
    <col min="5" max="5" width="4.7109375" style="17" customWidth="1"/>
    <col min="6" max="6" width="18.140625" style="17" customWidth="1"/>
    <col min="7" max="7" width="4.7109375" style="17" customWidth="1"/>
    <col min="8" max="8" width="18.28125" style="17" customWidth="1"/>
    <col min="9" max="16384" width="9.140625" style="18" customWidth="1"/>
  </cols>
  <sheetData>
    <row r="1" spans="1:8" ht="18.75">
      <c r="A1" s="73" t="s">
        <v>19</v>
      </c>
      <c r="B1" s="73"/>
      <c r="C1" s="73"/>
      <c r="D1" s="73"/>
      <c r="E1" s="73"/>
      <c r="F1" s="73"/>
      <c r="G1" s="73"/>
      <c r="H1" s="73"/>
    </row>
    <row r="2" spans="1:8" ht="18.75">
      <c r="A2" s="73" t="s">
        <v>20</v>
      </c>
      <c r="B2" s="73"/>
      <c r="C2" s="73"/>
      <c r="D2" s="73"/>
      <c r="E2" s="73"/>
      <c r="F2" s="73"/>
      <c r="G2" s="73"/>
      <c r="H2" s="73"/>
    </row>
    <row r="4" spans="1:8" ht="18.75">
      <c r="A4" s="74" t="s">
        <v>23</v>
      </c>
      <c r="B4" s="74"/>
      <c r="C4" s="74"/>
      <c r="D4" s="74"/>
      <c r="E4" s="74"/>
      <c r="F4" s="74"/>
      <c r="G4" s="74"/>
      <c r="H4" s="74"/>
    </row>
    <row r="5" ht="13.5" thickBot="1"/>
    <row r="6" spans="1:8" ht="16.5" thickBot="1">
      <c r="A6" s="19" t="s">
        <v>21</v>
      </c>
      <c r="B6" s="20" t="s">
        <v>6</v>
      </c>
      <c r="C6" s="21" t="s">
        <v>22</v>
      </c>
      <c r="D6" s="22" t="s">
        <v>24</v>
      </c>
      <c r="E6" s="23" t="s">
        <v>21</v>
      </c>
      <c r="F6" s="20" t="s">
        <v>6</v>
      </c>
      <c r="G6" s="21" t="s">
        <v>22</v>
      </c>
      <c r="H6" s="22" t="s">
        <v>24</v>
      </c>
    </row>
    <row r="7" spans="1:8" ht="12.75">
      <c r="A7" s="4">
        <v>4</v>
      </c>
      <c r="B7" s="12" t="s">
        <v>7</v>
      </c>
      <c r="C7" s="7">
        <v>4</v>
      </c>
      <c r="D7" s="24">
        <f>A7-C7</f>
        <v>0</v>
      </c>
      <c r="E7" s="4">
        <v>9</v>
      </c>
      <c r="F7" s="12" t="s">
        <v>37</v>
      </c>
      <c r="G7" s="7">
        <v>3</v>
      </c>
      <c r="H7" s="25">
        <f>E7-G7</f>
        <v>6</v>
      </c>
    </row>
    <row r="8" spans="1:8" ht="12.75">
      <c r="A8" s="5">
        <v>8</v>
      </c>
      <c r="B8" s="13" t="s">
        <v>30</v>
      </c>
      <c r="C8" s="8">
        <v>1</v>
      </c>
      <c r="D8" s="26">
        <f aca="true" t="shared" si="0" ref="D8:D15">A8-C8</f>
        <v>7</v>
      </c>
      <c r="E8" s="5">
        <v>8</v>
      </c>
      <c r="F8" s="13" t="s">
        <v>33</v>
      </c>
      <c r="G8" s="8">
        <v>3</v>
      </c>
      <c r="H8" s="27">
        <f aca="true" t="shared" si="1" ref="H8:H15">E8-G8</f>
        <v>5</v>
      </c>
    </row>
    <row r="9" spans="1:8" ht="12.75">
      <c r="A9" s="5">
        <v>4</v>
      </c>
      <c r="B9" s="13" t="s">
        <v>9</v>
      </c>
      <c r="C9" s="8">
        <v>1</v>
      </c>
      <c r="D9" s="26">
        <f t="shared" si="0"/>
        <v>3</v>
      </c>
      <c r="E9" s="5">
        <v>12</v>
      </c>
      <c r="F9" s="13" t="s">
        <v>28</v>
      </c>
      <c r="G9" s="8">
        <v>2</v>
      </c>
      <c r="H9" s="27">
        <f t="shared" si="1"/>
        <v>10</v>
      </c>
    </row>
    <row r="10" spans="1:8" ht="12.75">
      <c r="A10" s="5">
        <v>3</v>
      </c>
      <c r="B10" s="13" t="s">
        <v>31</v>
      </c>
      <c r="C10" s="8">
        <v>5</v>
      </c>
      <c r="D10" s="26">
        <f t="shared" si="0"/>
        <v>-2</v>
      </c>
      <c r="E10" s="5">
        <v>4</v>
      </c>
      <c r="F10" s="13" t="s">
        <v>35</v>
      </c>
      <c r="G10" s="8">
        <v>1</v>
      </c>
      <c r="H10" s="27">
        <f t="shared" si="1"/>
        <v>3</v>
      </c>
    </row>
    <row r="11" spans="1:8" ht="12.75">
      <c r="A11" s="5">
        <v>4</v>
      </c>
      <c r="B11" s="13" t="s">
        <v>11</v>
      </c>
      <c r="C11" s="8">
        <v>1</v>
      </c>
      <c r="D11" s="26">
        <f t="shared" si="0"/>
        <v>3</v>
      </c>
      <c r="E11" s="5">
        <v>4</v>
      </c>
      <c r="F11" s="13" t="s">
        <v>36</v>
      </c>
      <c r="G11" s="8">
        <v>1</v>
      </c>
      <c r="H11" s="27">
        <f t="shared" si="1"/>
        <v>3</v>
      </c>
    </row>
    <row r="12" spans="1:8" ht="12.75">
      <c r="A12" s="5">
        <v>5</v>
      </c>
      <c r="B12" s="13" t="s">
        <v>12</v>
      </c>
      <c r="C12" s="8">
        <v>4</v>
      </c>
      <c r="D12" s="26">
        <f t="shared" si="0"/>
        <v>1</v>
      </c>
      <c r="E12" s="5">
        <v>3</v>
      </c>
      <c r="F12" s="13" t="s">
        <v>34</v>
      </c>
      <c r="G12" s="8">
        <v>10</v>
      </c>
      <c r="H12" s="27">
        <f t="shared" si="1"/>
        <v>-7</v>
      </c>
    </row>
    <row r="13" spans="1:8" ht="12.75">
      <c r="A13" s="5">
        <v>7</v>
      </c>
      <c r="B13" s="13" t="s">
        <v>10</v>
      </c>
      <c r="C13" s="8">
        <v>1</v>
      </c>
      <c r="D13" s="26">
        <f t="shared" si="0"/>
        <v>6</v>
      </c>
      <c r="E13" s="5">
        <v>4</v>
      </c>
      <c r="F13" s="13" t="s">
        <v>40</v>
      </c>
      <c r="G13" s="8">
        <v>4</v>
      </c>
      <c r="H13" s="27">
        <f t="shared" si="1"/>
        <v>0</v>
      </c>
    </row>
    <row r="14" spans="1:8" ht="12.75">
      <c r="A14" s="5">
        <v>2</v>
      </c>
      <c r="B14" s="13" t="s">
        <v>32</v>
      </c>
      <c r="C14" s="8">
        <v>9</v>
      </c>
      <c r="D14" s="26">
        <f t="shared" si="0"/>
        <v>-7</v>
      </c>
      <c r="E14" s="5">
        <v>9</v>
      </c>
      <c r="F14" s="13" t="s">
        <v>39</v>
      </c>
      <c r="G14" s="8">
        <v>2</v>
      </c>
      <c r="H14" s="27">
        <f t="shared" si="1"/>
        <v>7</v>
      </c>
    </row>
    <row r="15" spans="1:8" ht="13.5" thickBot="1">
      <c r="A15" s="6">
        <v>5</v>
      </c>
      <c r="B15" s="14" t="s">
        <v>29</v>
      </c>
      <c r="C15" s="9">
        <v>2</v>
      </c>
      <c r="D15" s="28">
        <f t="shared" si="0"/>
        <v>3</v>
      </c>
      <c r="E15" s="6">
        <v>3</v>
      </c>
      <c r="F15" s="14" t="s">
        <v>38</v>
      </c>
      <c r="G15" s="9">
        <v>6</v>
      </c>
      <c r="H15" s="29">
        <f t="shared" si="1"/>
        <v>-3</v>
      </c>
    </row>
    <row r="16" spans="1:8" ht="12.75">
      <c r="A16" s="18"/>
      <c r="B16" s="18"/>
      <c r="C16" s="18"/>
      <c r="D16" s="30"/>
      <c r="E16" s="18"/>
      <c r="F16" s="18"/>
      <c r="G16" s="18"/>
      <c r="H16" s="30"/>
    </row>
    <row r="18" spans="1:8" ht="18.75">
      <c r="A18" s="74" t="s">
        <v>25</v>
      </c>
      <c r="B18" s="74"/>
      <c r="C18" s="74"/>
      <c r="D18" s="74"/>
      <c r="E18" s="74"/>
      <c r="F18" s="74"/>
      <c r="G18" s="74"/>
      <c r="H18" s="74"/>
    </row>
    <row r="20" spans="1:3" ht="13.5">
      <c r="A20" s="38">
        <v>1</v>
      </c>
      <c r="B20" s="15" t="s">
        <v>28</v>
      </c>
      <c r="C20" s="10">
        <v>2</v>
      </c>
    </row>
    <row r="21" spans="1:5" ht="13.5">
      <c r="A21" s="38"/>
      <c r="B21" s="31"/>
      <c r="C21" s="31"/>
      <c r="D21" s="32" t="str">
        <f>+IF(C20=2,B20,IF(C22=2,B22,""))</f>
        <v>Aleksandr Bulavka</v>
      </c>
      <c r="E21" s="10">
        <v>1</v>
      </c>
    </row>
    <row r="22" spans="1:6" ht="13.5">
      <c r="A22" s="38">
        <v>8</v>
      </c>
      <c r="B22" s="16" t="s">
        <v>35</v>
      </c>
      <c r="C22" s="11">
        <v>0</v>
      </c>
      <c r="D22" s="34"/>
      <c r="E22" s="31"/>
      <c r="F22" s="32"/>
    </row>
    <row r="23" spans="1:7" ht="13.5">
      <c r="A23" s="38"/>
      <c r="D23" s="32"/>
      <c r="E23" s="18"/>
      <c r="F23" s="32" t="str">
        <f>+IF(E21=3,D21,IF(E25=3,D25,""))</f>
        <v>Jacek Stopa</v>
      </c>
      <c r="G23" s="10">
        <v>4</v>
      </c>
    </row>
    <row r="24" spans="1:8" ht="13.5">
      <c r="A24" s="38">
        <v>4</v>
      </c>
      <c r="B24" s="15" t="s">
        <v>37</v>
      </c>
      <c r="C24" s="10">
        <v>2</v>
      </c>
      <c r="D24" s="32"/>
      <c r="E24" s="18"/>
      <c r="F24" s="34"/>
      <c r="G24" s="31"/>
      <c r="H24" s="32"/>
    </row>
    <row r="25" spans="1:8" ht="13.5">
      <c r="A25" s="38"/>
      <c r="B25" s="31"/>
      <c r="C25" s="31"/>
      <c r="D25" s="35" t="str">
        <f>+IF(C24=2,B24,IF(C26=2,B26,""))</f>
        <v>Jacek Stopa</v>
      </c>
      <c r="E25" s="11">
        <v>3</v>
      </c>
      <c r="F25" s="32"/>
      <c r="G25" s="18"/>
      <c r="H25" s="32"/>
    </row>
    <row r="26" spans="1:8" ht="13.5">
      <c r="A26" s="38">
        <v>5</v>
      </c>
      <c r="B26" s="16" t="s">
        <v>10</v>
      </c>
      <c r="C26" s="11">
        <v>0</v>
      </c>
      <c r="D26" s="32"/>
      <c r="F26" s="32"/>
      <c r="G26" s="18"/>
      <c r="H26" s="32"/>
    </row>
    <row r="27" spans="1:8" ht="14.25" thickBot="1">
      <c r="A27" s="38"/>
      <c r="D27" s="32"/>
      <c r="F27" s="71" t="s">
        <v>26</v>
      </c>
      <c r="G27" s="18"/>
      <c r="H27" s="36" t="str">
        <f>+IF(G23=4,F23,IF(G31=4,F31,""))</f>
        <v>Jacek Stopa</v>
      </c>
    </row>
    <row r="28" spans="1:8" ht="14.25" thickTop="1">
      <c r="A28" s="38">
        <v>2</v>
      </c>
      <c r="B28" s="15" t="s">
        <v>39</v>
      </c>
      <c r="C28" s="10">
        <v>1</v>
      </c>
      <c r="D28" s="32"/>
      <c r="F28" s="72"/>
      <c r="G28" s="18"/>
      <c r="H28" s="32"/>
    </row>
    <row r="29" spans="1:8" ht="13.5">
      <c r="A29" s="38"/>
      <c r="B29" s="31"/>
      <c r="C29" s="31"/>
      <c r="D29" s="32" t="str">
        <f>+IF(C28=2,B28,IF(C30=2,B30,""))</f>
        <v>Ryszard Krolikowski</v>
      </c>
      <c r="E29" s="10">
        <v>2</v>
      </c>
      <c r="F29" s="32"/>
      <c r="G29" s="18"/>
      <c r="H29" s="32"/>
    </row>
    <row r="30" spans="1:8" ht="13.5">
      <c r="A30" s="38">
        <v>7</v>
      </c>
      <c r="B30" s="16" t="s">
        <v>29</v>
      </c>
      <c r="C30" s="11">
        <v>2</v>
      </c>
      <c r="D30" s="34"/>
      <c r="E30" s="31"/>
      <c r="F30" s="32"/>
      <c r="G30" s="18"/>
      <c r="H30" s="32"/>
    </row>
    <row r="31" spans="1:8" ht="13.5">
      <c r="A31" s="38"/>
      <c r="D31" s="32"/>
      <c r="E31" s="18"/>
      <c r="F31" s="35" t="str">
        <f>+IF(E29=3,D29,IF(E33=3,D33,""))</f>
        <v>Modris Ravins</v>
      </c>
      <c r="G31" s="11">
        <v>2</v>
      </c>
      <c r="H31" s="32"/>
    </row>
    <row r="32" spans="1:6" ht="13.5">
      <c r="A32" s="38">
        <v>3</v>
      </c>
      <c r="B32" s="15" t="s">
        <v>30</v>
      </c>
      <c r="C32" s="10">
        <v>2</v>
      </c>
      <c r="D32" s="32"/>
      <c r="E32" s="18"/>
      <c r="F32" s="32"/>
    </row>
    <row r="33" spans="1:6" ht="13.5">
      <c r="A33" s="38"/>
      <c r="B33" s="31"/>
      <c r="C33" s="31"/>
      <c r="D33" s="35" t="str">
        <f>+IF(C32=2,B32,IF(C34=2,B34,""))</f>
        <v>Modris Ravins</v>
      </c>
      <c r="E33" s="11">
        <v>3</v>
      </c>
      <c r="F33" s="32"/>
    </row>
    <row r="34" spans="1:4" ht="13.5">
      <c r="A34" s="38">
        <v>6</v>
      </c>
      <c r="B34" s="16" t="s">
        <v>33</v>
      </c>
      <c r="C34" s="11">
        <v>1</v>
      </c>
      <c r="D34" s="32"/>
    </row>
    <row r="36" spans="5:7" ht="12.75">
      <c r="E36" s="18"/>
      <c r="F36" s="18" t="str">
        <f>+IF(E21=3,D25,IF(E25=3,D21,""))</f>
        <v>Aleksandr Bulavka</v>
      </c>
      <c r="G36" s="10">
        <v>1</v>
      </c>
    </row>
    <row r="37" spans="2:8" ht="12.75">
      <c r="B37" s="37" t="s">
        <v>13</v>
      </c>
      <c r="E37" s="18"/>
      <c r="F37" s="31"/>
      <c r="G37" s="31"/>
      <c r="H37" s="32"/>
    </row>
    <row r="38" spans="2:8" ht="12.75">
      <c r="B38" s="37" t="s">
        <v>8</v>
      </c>
      <c r="E38" s="18"/>
      <c r="F38" s="69" t="s">
        <v>27</v>
      </c>
      <c r="G38" s="18"/>
      <c r="H38" s="35" t="str">
        <f>+IF(G36=3,F36,IF(G40=3,F40,""))</f>
        <v>Ryszard Krolikowski</v>
      </c>
    </row>
    <row r="39" spans="5:8" ht="12.75">
      <c r="E39" s="18"/>
      <c r="F39" s="70"/>
      <c r="G39" s="18"/>
      <c r="H39" s="32"/>
    </row>
    <row r="40" spans="5:8" ht="12.75">
      <c r="E40" s="33"/>
      <c r="F40" s="33" t="str">
        <f>+IF(E29=3,D33,IF(E33=3,D29,""))</f>
        <v>Ryszard Krolikowski</v>
      </c>
      <c r="G40" s="11">
        <v>3</v>
      </c>
      <c r="H40" s="32"/>
    </row>
  </sheetData>
  <mergeCells count="6">
    <mergeCell ref="F38:F39"/>
    <mergeCell ref="F27:F28"/>
    <mergeCell ref="A2:H2"/>
    <mergeCell ref="A1:H1"/>
    <mergeCell ref="A4:H4"/>
    <mergeCell ref="A18:H18"/>
  </mergeCells>
  <printOptions/>
  <pageMargins left="0.55" right="0.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2007-07-23T19:19:25Z</cp:lastPrinted>
  <dcterms:created xsi:type="dcterms:W3CDTF">2006-05-02T15:52:55Z</dcterms:created>
  <dcterms:modified xsi:type="dcterms:W3CDTF">2007-07-26T13:28:01Z</dcterms:modified>
  <cp:category/>
  <cp:version/>
  <cp:contentType/>
  <cp:contentStatus/>
</cp:coreProperties>
</file>