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13530" activeTab="0"/>
  </bookViews>
  <sheets>
    <sheet name="Punkte" sheetId="1" r:id="rId1"/>
    <sheet name="Rating" sheetId="2" r:id="rId2"/>
    <sheet name="Fehler" sheetId="3" r:id="rId3"/>
    <sheet name="Statistik" sheetId="4" r:id="rId4"/>
  </sheets>
  <definedNames>
    <definedName name="_xlnm.Print_Area" localSheetId="1">'Rating'!$A$1:$E$32</definedName>
  </definedNames>
  <calcPr fullCalcOnLoad="1"/>
</workbook>
</file>

<file path=xl/sharedStrings.xml><?xml version="1.0" encoding="utf-8"?>
<sst xmlns="http://schemas.openxmlformats.org/spreadsheetml/2006/main" count="317" uniqueCount="70">
  <si>
    <t>Name</t>
  </si>
  <si>
    <t>Rating</t>
  </si>
  <si>
    <t>Tournament coefficient</t>
  </si>
  <si>
    <t>Number of problems</t>
  </si>
  <si>
    <t>Max points</t>
  </si>
  <si>
    <t>Total Points</t>
  </si>
  <si>
    <t>Performance Rating</t>
  </si>
  <si>
    <t>Change of Rating</t>
  </si>
  <si>
    <t>Banaszek, Marcin</t>
  </si>
  <si>
    <t>Beers, Eddy van</t>
  </si>
  <si>
    <t>Czeremin, Claus</t>
  </si>
  <si>
    <t>Dragoun, Michal</t>
  </si>
  <si>
    <t>Herck, Marcel van</t>
  </si>
  <si>
    <t>Kaufhold, Thomas</t>
  </si>
  <si>
    <t>Kolcak, Marek</t>
  </si>
  <si>
    <t>Mihalco, Oto</t>
  </si>
  <si>
    <t>Murdzia, Piotr</t>
  </si>
  <si>
    <t>Muth, Josef</t>
  </si>
  <si>
    <t>Neef, Wilfried</t>
  </si>
  <si>
    <t>Petras, Milan</t>
  </si>
  <si>
    <t>Pfannkuche, Michael</t>
  </si>
  <si>
    <t xml:space="preserve">Piliczewski, Bogusz </t>
  </si>
  <si>
    <t>Rein, Andreas</t>
  </si>
  <si>
    <t>Rothwell, Stephen</t>
  </si>
  <si>
    <t>Schäfer, Ronald</t>
  </si>
  <si>
    <t>Selivanov, Andrej</t>
  </si>
  <si>
    <t>Sieberg, Rolf</t>
  </si>
  <si>
    <t>Siran, Lubomir</t>
  </si>
  <si>
    <t>Speer, Dominik</t>
  </si>
  <si>
    <t>Thoma, Andreas</t>
  </si>
  <si>
    <t>Tummes, Boris</t>
  </si>
  <si>
    <t>Vanka, Miloslav</t>
  </si>
  <si>
    <t>Walther, Thomas</t>
  </si>
  <si>
    <t>Wissmann, Dolf</t>
  </si>
  <si>
    <t>Zude, Arno</t>
  </si>
  <si>
    <t>2#</t>
  </si>
  <si>
    <t>3#</t>
  </si>
  <si>
    <t>e.g.</t>
  </si>
  <si>
    <t>s#</t>
  </si>
  <si>
    <t>n#</t>
  </si>
  <si>
    <t>h#</t>
  </si>
  <si>
    <t>Total</t>
  </si>
  <si>
    <t>Land</t>
  </si>
  <si>
    <t>Titel</t>
  </si>
  <si>
    <t xml:space="preserve">Pte. </t>
  </si>
  <si>
    <t>Zeit</t>
  </si>
  <si>
    <t>Pte.</t>
  </si>
  <si>
    <t>Hilfsfeld</t>
  </si>
  <si>
    <t>Platz</t>
  </si>
  <si>
    <t>PL</t>
  </si>
  <si>
    <t>GM</t>
  </si>
  <si>
    <t>NL</t>
  </si>
  <si>
    <t>D</t>
  </si>
  <si>
    <t>B</t>
  </si>
  <si>
    <t>IM</t>
  </si>
  <si>
    <t>RUS</t>
  </si>
  <si>
    <t>SK</t>
  </si>
  <si>
    <t>FM</t>
  </si>
  <si>
    <t>Durchschnitt</t>
  </si>
  <si>
    <t>CZ</t>
  </si>
  <si>
    <t>Rang</t>
  </si>
  <si>
    <t>Change</t>
  </si>
  <si>
    <t xml:space="preserve"> </t>
  </si>
  <si>
    <t>Summe</t>
  </si>
  <si>
    <t xml:space="preserve">  </t>
  </si>
  <si>
    <t>zum Aktualisieren: STRG+R drücken</t>
  </si>
  <si>
    <t>Richter, Frank</t>
  </si>
  <si>
    <t xml:space="preserve"> -</t>
  </si>
  <si>
    <t>-</t>
  </si>
  <si>
    <t>31. Deutsche Lösemeisterschaft 28.-29.4.2007 Wiesloch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</si>
</sst>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88" fontId="4" fillId="0" borderId="3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88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18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88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3"/>
  <sheetViews>
    <sheetView tabSelected="1" workbookViewId="0" topLeftCell="A1">
      <selection activeCell="O18" sqref="O18"/>
    </sheetView>
  </sheetViews>
  <sheetFormatPr defaultColWidth="11.421875" defaultRowHeight="12.75"/>
  <cols>
    <col min="1" max="1" width="19.57421875" style="0" customWidth="1"/>
    <col min="2" max="2" width="5.00390625" style="0" bestFit="1" customWidth="1"/>
    <col min="3" max="3" width="4.421875" style="0" bestFit="1" customWidth="1"/>
    <col min="4" max="4" width="7.28125" style="0" customWidth="1"/>
    <col min="5" max="5" width="5.28125" style="45" bestFit="1" customWidth="1"/>
    <col min="6" max="6" width="5.00390625" style="0" bestFit="1" customWidth="1"/>
    <col min="7" max="7" width="4.57421875" style="0" bestFit="1" customWidth="1"/>
    <col min="8" max="8" width="3.00390625" style="0" hidden="1" customWidth="1"/>
    <col min="9" max="9" width="5.00390625" style="0" bestFit="1" customWidth="1"/>
    <col min="10" max="10" width="4.57421875" style="0" bestFit="1" customWidth="1"/>
    <col min="11" max="11" width="7.00390625" style="0" hidden="1" customWidth="1"/>
    <col min="12" max="12" width="5.00390625" style="0" bestFit="1" customWidth="1"/>
    <col min="13" max="13" width="5.28125" style="0" customWidth="1"/>
    <col min="14" max="14" width="7.00390625" style="0" hidden="1" customWidth="1"/>
    <col min="15" max="15" width="5.00390625" style="0" bestFit="1" customWidth="1"/>
    <col min="16" max="16" width="4.57421875" style="0" bestFit="1" customWidth="1"/>
    <col min="17" max="17" width="7.00390625" style="0" hidden="1" customWidth="1"/>
    <col min="18" max="18" width="5.00390625" style="0" bestFit="1" customWidth="1"/>
    <col min="19" max="19" width="4.57421875" style="0" bestFit="1" customWidth="1"/>
    <col min="20" max="20" width="7.00390625" style="0" hidden="1" customWidth="1"/>
    <col min="21" max="21" width="5.00390625" style="0" bestFit="1" customWidth="1"/>
    <col min="22" max="22" width="4.57421875" style="0" bestFit="1" customWidth="1"/>
    <col min="23" max="23" width="8.00390625" style="0" hidden="1" customWidth="1"/>
    <col min="24" max="24" width="5.00390625" style="0" bestFit="1" customWidth="1"/>
    <col min="25" max="25" width="5.57421875" style="0" bestFit="1" customWidth="1"/>
    <col min="26" max="26" width="8.00390625" style="0" hidden="1" customWidth="1"/>
    <col min="27" max="27" width="5.8515625" style="0" customWidth="1"/>
    <col min="28" max="28" width="6.8515625" style="0" customWidth="1"/>
    <col min="29" max="29" width="19.140625" style="0" bestFit="1" customWidth="1"/>
    <col min="30" max="16384" width="9.140625" style="0" customWidth="1"/>
  </cols>
  <sheetData>
    <row r="1" spans="1:29" ht="18.75" thickBot="1">
      <c r="A1" s="12" t="s">
        <v>69</v>
      </c>
      <c r="B1" s="13"/>
      <c r="C1" s="13"/>
      <c r="D1" s="13"/>
      <c r="E1" s="14"/>
      <c r="F1" s="15"/>
      <c r="G1" s="16"/>
      <c r="H1" s="15"/>
      <c r="I1" s="15"/>
      <c r="J1" s="16"/>
      <c r="K1" s="15"/>
      <c r="L1" s="15"/>
      <c r="M1" s="16"/>
      <c r="N1" s="15"/>
      <c r="O1" s="15"/>
      <c r="P1" s="16"/>
      <c r="Q1" s="15"/>
      <c r="R1" s="15"/>
      <c r="S1" s="15"/>
      <c r="T1" s="15"/>
      <c r="U1" s="15"/>
      <c r="V1" s="15"/>
      <c r="W1" s="15"/>
      <c r="X1" s="17"/>
      <c r="Y1" s="15"/>
      <c r="Z1" s="15"/>
      <c r="AA1" s="15"/>
      <c r="AB1" s="15"/>
      <c r="AC1" s="15"/>
    </row>
    <row r="2" spans="1:29" ht="13.5" thickTop="1">
      <c r="A2" s="18"/>
      <c r="B2" s="19"/>
      <c r="C2" s="20"/>
      <c r="D2" s="50">
        <v>39083</v>
      </c>
      <c r="E2" s="21"/>
      <c r="F2" s="22" t="s">
        <v>35</v>
      </c>
      <c r="G2" s="23" t="s">
        <v>35</v>
      </c>
      <c r="H2" s="22" t="s">
        <v>35</v>
      </c>
      <c r="I2" s="22" t="s">
        <v>36</v>
      </c>
      <c r="J2" s="23" t="s">
        <v>36</v>
      </c>
      <c r="K2" s="22" t="s">
        <v>36</v>
      </c>
      <c r="L2" s="22" t="s">
        <v>37</v>
      </c>
      <c r="M2" s="23" t="s">
        <v>37</v>
      </c>
      <c r="N2" s="22" t="s">
        <v>37</v>
      </c>
      <c r="O2" s="22" t="s">
        <v>38</v>
      </c>
      <c r="P2" s="23" t="s">
        <v>38</v>
      </c>
      <c r="Q2" s="22" t="s">
        <v>38</v>
      </c>
      <c r="R2" s="22" t="s">
        <v>39</v>
      </c>
      <c r="S2" s="23" t="s">
        <v>39</v>
      </c>
      <c r="T2" s="22" t="s">
        <v>39</v>
      </c>
      <c r="U2" s="22" t="s">
        <v>40</v>
      </c>
      <c r="V2" s="24" t="s">
        <v>40</v>
      </c>
      <c r="W2" s="22" t="s">
        <v>40</v>
      </c>
      <c r="X2" s="25" t="s">
        <v>41</v>
      </c>
      <c r="Y2" s="22" t="s">
        <v>41</v>
      </c>
      <c r="Z2" s="22"/>
      <c r="AA2" s="22"/>
      <c r="AB2" s="22" t="s">
        <v>61</v>
      </c>
      <c r="AC2" s="26"/>
    </row>
    <row r="3" spans="1:29" ht="13.5" thickBot="1">
      <c r="A3" s="27" t="s">
        <v>0</v>
      </c>
      <c r="B3" s="28" t="s">
        <v>42</v>
      </c>
      <c r="C3" s="28" t="s">
        <v>43</v>
      </c>
      <c r="D3" s="28" t="s">
        <v>1</v>
      </c>
      <c r="E3" s="29" t="s">
        <v>60</v>
      </c>
      <c r="F3" s="30" t="s">
        <v>44</v>
      </c>
      <c r="G3" s="31" t="s">
        <v>45</v>
      </c>
      <c r="H3" s="30"/>
      <c r="I3" s="30" t="s">
        <v>44</v>
      </c>
      <c r="J3" s="31" t="s">
        <v>45</v>
      </c>
      <c r="K3" s="30"/>
      <c r="L3" s="30" t="s">
        <v>44</v>
      </c>
      <c r="M3" s="31" t="s">
        <v>45</v>
      </c>
      <c r="N3" s="30"/>
      <c r="O3" s="30" t="s">
        <v>44</v>
      </c>
      <c r="P3" s="31" t="s">
        <v>45</v>
      </c>
      <c r="Q3" s="30"/>
      <c r="R3" s="30" t="s">
        <v>44</v>
      </c>
      <c r="S3" s="31" t="s">
        <v>45</v>
      </c>
      <c r="T3" s="30"/>
      <c r="U3" s="30" t="s">
        <v>44</v>
      </c>
      <c r="V3" s="32" t="s">
        <v>45</v>
      </c>
      <c r="W3" s="30"/>
      <c r="X3" s="33" t="s">
        <v>46</v>
      </c>
      <c r="Y3" s="30" t="s">
        <v>45</v>
      </c>
      <c r="Z3" s="30" t="s">
        <v>47</v>
      </c>
      <c r="AA3" s="34" t="s">
        <v>48</v>
      </c>
      <c r="AB3" s="34" t="s">
        <v>1</v>
      </c>
      <c r="AC3" s="30" t="s">
        <v>0</v>
      </c>
    </row>
    <row r="4" spans="1:29" ht="15.75">
      <c r="A4" s="11" t="s">
        <v>8</v>
      </c>
      <c r="B4" s="36" t="s">
        <v>52</v>
      </c>
      <c r="C4" s="37"/>
      <c r="D4" s="7">
        <f>Rating!B5</f>
        <v>2185.96</v>
      </c>
      <c r="E4" s="38">
        <v>133</v>
      </c>
      <c r="F4" s="49">
        <v>5</v>
      </c>
      <c r="G4" s="40">
        <v>20</v>
      </c>
      <c r="H4" s="39"/>
      <c r="I4" s="49">
        <v>4</v>
      </c>
      <c r="J4" s="42">
        <v>60</v>
      </c>
      <c r="K4" s="41"/>
      <c r="L4" s="49">
        <v>5</v>
      </c>
      <c r="M4" s="42">
        <v>95</v>
      </c>
      <c r="N4" s="39"/>
      <c r="O4" s="49">
        <v>10</v>
      </c>
      <c r="P4" s="40">
        <v>50</v>
      </c>
      <c r="Q4" s="39"/>
      <c r="R4" s="49">
        <v>5</v>
      </c>
      <c r="S4" s="40">
        <v>80</v>
      </c>
      <c r="T4" s="39"/>
      <c r="U4" s="49">
        <v>5</v>
      </c>
      <c r="V4" s="40">
        <v>50</v>
      </c>
      <c r="W4" s="9">
        <f aca="true" t="shared" si="0" ref="W4:W31">U4*100000+400-V4</f>
        <v>500350</v>
      </c>
      <c r="X4" s="43">
        <f aca="true" t="shared" si="1" ref="X4:Y28">SUM(F4,I4,L4,O4,R4,U4)</f>
        <v>34</v>
      </c>
      <c r="Y4" s="39">
        <f t="shared" si="1"/>
        <v>355</v>
      </c>
      <c r="Z4" s="39">
        <f aca="true" t="shared" si="2" ref="Z4:Z31">X4*100000-Y4</f>
        <v>3399645</v>
      </c>
      <c r="AA4" s="9">
        <f aca="true" t="shared" si="3" ref="AA4:AA31">RANK(Z4,Z$4:Z$39)</f>
        <v>22</v>
      </c>
      <c r="AB4" s="47">
        <f>Rating!E5</f>
        <v>-38</v>
      </c>
      <c r="AC4" s="35" t="str">
        <f>A4</f>
        <v>Banaszek, Marcin</v>
      </c>
    </row>
    <row r="5" spans="1:29" ht="15.75">
      <c r="A5" s="11" t="s">
        <v>9</v>
      </c>
      <c r="B5" s="36" t="s">
        <v>53</v>
      </c>
      <c r="C5" s="37" t="s">
        <v>54</v>
      </c>
      <c r="D5" s="7">
        <f>Rating!B6</f>
        <v>2501.39</v>
      </c>
      <c r="E5" s="38">
        <v>31</v>
      </c>
      <c r="F5" s="49">
        <v>10</v>
      </c>
      <c r="G5" s="40">
        <v>20</v>
      </c>
      <c r="H5" s="39"/>
      <c r="I5" s="49">
        <v>15</v>
      </c>
      <c r="J5" s="42">
        <v>46</v>
      </c>
      <c r="K5" s="41"/>
      <c r="L5" s="49">
        <v>11</v>
      </c>
      <c r="M5" s="42">
        <v>100</v>
      </c>
      <c r="N5" s="39"/>
      <c r="O5" s="49">
        <v>15</v>
      </c>
      <c r="P5" s="40">
        <v>37</v>
      </c>
      <c r="Q5" s="39"/>
      <c r="R5" s="49">
        <v>10</v>
      </c>
      <c r="S5" s="40">
        <v>80</v>
      </c>
      <c r="T5" s="39"/>
      <c r="U5" s="49">
        <v>10</v>
      </c>
      <c r="V5" s="40">
        <v>50</v>
      </c>
      <c r="W5" s="44">
        <f t="shared" si="0"/>
        <v>1000350</v>
      </c>
      <c r="X5" s="43">
        <f t="shared" si="1"/>
        <v>71</v>
      </c>
      <c r="Y5" s="39">
        <f t="shared" si="1"/>
        <v>333</v>
      </c>
      <c r="Z5" s="39">
        <f t="shared" si="2"/>
        <v>7099667</v>
      </c>
      <c r="AA5" s="9">
        <f t="shared" si="3"/>
        <v>8</v>
      </c>
      <c r="AB5" s="47">
        <f>Rating!E6</f>
        <v>14</v>
      </c>
      <c r="AC5" s="35" t="str">
        <f aca="true" t="shared" si="4" ref="AC5:AC33">A5</f>
        <v>Beers, Eddy van</v>
      </c>
    </row>
    <row r="6" spans="1:29" ht="15.75">
      <c r="A6" s="11" t="s">
        <v>10</v>
      </c>
      <c r="B6" s="36" t="s">
        <v>52</v>
      </c>
      <c r="C6" s="37"/>
      <c r="D6" s="7">
        <f>Rating!B7</f>
        <v>2313.22</v>
      </c>
      <c r="E6" s="38">
        <v>85</v>
      </c>
      <c r="F6" s="49">
        <v>5</v>
      </c>
      <c r="G6" s="40">
        <v>20</v>
      </c>
      <c r="H6" s="39"/>
      <c r="I6" s="49">
        <v>6</v>
      </c>
      <c r="J6" s="42">
        <v>60</v>
      </c>
      <c r="K6" s="41"/>
      <c r="L6" s="49">
        <v>7</v>
      </c>
      <c r="M6" s="42">
        <v>100</v>
      </c>
      <c r="N6" s="39"/>
      <c r="O6" s="49">
        <v>13.5</v>
      </c>
      <c r="P6" s="40">
        <v>50</v>
      </c>
      <c r="Q6" s="39"/>
      <c r="R6" s="49">
        <v>15</v>
      </c>
      <c r="S6" s="40">
        <v>61</v>
      </c>
      <c r="T6" s="39"/>
      <c r="U6" s="49">
        <v>7.5</v>
      </c>
      <c r="V6" s="40">
        <v>50</v>
      </c>
      <c r="W6" s="44">
        <f t="shared" si="0"/>
        <v>750350</v>
      </c>
      <c r="X6" s="43">
        <f t="shared" si="1"/>
        <v>54</v>
      </c>
      <c r="Y6" s="39">
        <f t="shared" si="1"/>
        <v>341</v>
      </c>
      <c r="Z6" s="39">
        <f t="shared" si="2"/>
        <v>5399659</v>
      </c>
      <c r="AA6" s="9">
        <f t="shared" si="3"/>
        <v>15</v>
      </c>
      <c r="AB6" s="47">
        <f>Rating!E7</f>
        <v>0</v>
      </c>
      <c r="AC6" s="35" t="str">
        <f t="shared" si="4"/>
        <v>Czeremin, Claus</v>
      </c>
    </row>
    <row r="7" spans="1:29" ht="15.75">
      <c r="A7" s="11" t="s">
        <v>11</v>
      </c>
      <c r="B7" s="36" t="s">
        <v>59</v>
      </c>
      <c r="C7" s="37" t="s">
        <v>54</v>
      </c>
      <c r="D7" s="7">
        <f>Rating!B8</f>
        <v>2541</v>
      </c>
      <c r="E7" s="38">
        <v>22</v>
      </c>
      <c r="F7" s="49">
        <v>15</v>
      </c>
      <c r="G7" s="40">
        <v>20</v>
      </c>
      <c r="H7" s="39"/>
      <c r="I7" s="49">
        <v>14</v>
      </c>
      <c r="J7" s="42">
        <v>36</v>
      </c>
      <c r="K7" s="41"/>
      <c r="L7" s="49">
        <v>11</v>
      </c>
      <c r="M7" s="42">
        <v>94</v>
      </c>
      <c r="N7" s="39"/>
      <c r="O7" s="49">
        <v>15</v>
      </c>
      <c r="P7" s="40">
        <v>43</v>
      </c>
      <c r="Q7" s="39"/>
      <c r="R7" s="49">
        <v>10</v>
      </c>
      <c r="S7" s="40">
        <v>80</v>
      </c>
      <c r="T7" s="39"/>
      <c r="U7" s="49">
        <v>5</v>
      </c>
      <c r="V7" s="40">
        <v>50</v>
      </c>
      <c r="W7" s="9">
        <f>U7*100000+400-V7</f>
        <v>500350</v>
      </c>
      <c r="X7" s="43">
        <f t="shared" si="1"/>
        <v>70</v>
      </c>
      <c r="Y7" s="39">
        <f t="shared" si="1"/>
        <v>323</v>
      </c>
      <c r="Z7" s="39">
        <f t="shared" si="2"/>
        <v>6999677</v>
      </c>
      <c r="AA7" s="9">
        <f t="shared" si="3"/>
        <v>9</v>
      </c>
      <c r="AB7" s="47">
        <f>Rating!E8</f>
        <v>3</v>
      </c>
      <c r="AC7" s="35" t="str">
        <f t="shared" si="4"/>
        <v>Dragoun, Michal</v>
      </c>
    </row>
    <row r="8" spans="1:29" ht="15.75">
      <c r="A8" s="11" t="s">
        <v>12</v>
      </c>
      <c r="B8" s="36" t="s">
        <v>53</v>
      </c>
      <c r="C8" s="37"/>
      <c r="D8" s="7">
        <f>Rating!B9</f>
        <v>2156.29</v>
      </c>
      <c r="E8" s="38">
        <v>152</v>
      </c>
      <c r="F8" s="49">
        <v>10</v>
      </c>
      <c r="G8" s="40">
        <v>20</v>
      </c>
      <c r="H8" s="39"/>
      <c r="I8" s="49">
        <v>5</v>
      </c>
      <c r="J8" s="42">
        <v>60</v>
      </c>
      <c r="K8" s="41"/>
      <c r="L8" s="49">
        <v>8</v>
      </c>
      <c r="M8" s="42">
        <v>100</v>
      </c>
      <c r="N8" s="39"/>
      <c r="O8" s="49">
        <v>9</v>
      </c>
      <c r="P8" s="40">
        <v>50</v>
      </c>
      <c r="Q8" s="39"/>
      <c r="R8" s="49">
        <v>10</v>
      </c>
      <c r="S8" s="40">
        <v>80</v>
      </c>
      <c r="T8" s="39"/>
      <c r="U8" s="49">
        <v>5</v>
      </c>
      <c r="V8" s="40">
        <v>50</v>
      </c>
      <c r="W8" s="44">
        <f t="shared" si="0"/>
        <v>500350</v>
      </c>
      <c r="X8" s="43">
        <f t="shared" si="1"/>
        <v>47</v>
      </c>
      <c r="Y8" s="39">
        <f t="shared" si="1"/>
        <v>360</v>
      </c>
      <c r="Z8" s="39">
        <f t="shared" si="2"/>
        <v>4699640</v>
      </c>
      <c r="AA8" s="9">
        <f t="shared" si="3"/>
        <v>19</v>
      </c>
      <c r="AB8" s="47">
        <f>Rating!E9</f>
        <v>9</v>
      </c>
      <c r="AC8" s="35" t="str">
        <f t="shared" si="4"/>
        <v>Herck, Marcel van</v>
      </c>
    </row>
    <row r="9" spans="1:29" ht="15.75">
      <c r="A9" s="11" t="s">
        <v>13</v>
      </c>
      <c r="B9" s="36" t="s">
        <v>52</v>
      </c>
      <c r="C9" s="37"/>
      <c r="D9" s="7">
        <f>Rating!B10</f>
        <v>2154.77</v>
      </c>
      <c r="E9" s="38">
        <v>153</v>
      </c>
      <c r="F9" s="49">
        <v>5</v>
      </c>
      <c r="G9" s="40">
        <v>20</v>
      </c>
      <c r="H9" s="39"/>
      <c r="I9" s="49">
        <v>4</v>
      </c>
      <c r="J9" s="42">
        <v>60</v>
      </c>
      <c r="K9" s="41"/>
      <c r="L9" s="49">
        <v>7</v>
      </c>
      <c r="M9" s="42">
        <v>100</v>
      </c>
      <c r="N9" s="39"/>
      <c r="O9" s="49">
        <v>5</v>
      </c>
      <c r="P9" s="40">
        <v>50</v>
      </c>
      <c r="Q9" s="39"/>
      <c r="R9" s="49">
        <v>0</v>
      </c>
      <c r="S9" s="40">
        <v>80</v>
      </c>
      <c r="T9" s="39"/>
      <c r="U9" s="49">
        <v>5</v>
      </c>
      <c r="V9" s="40">
        <v>50</v>
      </c>
      <c r="W9" s="9">
        <f t="shared" si="0"/>
        <v>500350</v>
      </c>
      <c r="X9" s="43">
        <f t="shared" si="1"/>
        <v>26</v>
      </c>
      <c r="Y9" s="39">
        <f t="shared" si="1"/>
        <v>360</v>
      </c>
      <c r="Z9" s="39">
        <f t="shared" si="2"/>
        <v>2599640</v>
      </c>
      <c r="AA9" s="9">
        <f t="shared" si="3"/>
        <v>25</v>
      </c>
      <c r="AB9" s="47">
        <f>Rating!E10</f>
        <v>-54</v>
      </c>
      <c r="AC9" s="35" t="str">
        <f t="shared" si="4"/>
        <v>Kaufhold, Thomas</v>
      </c>
    </row>
    <row r="10" spans="1:29" ht="15.75">
      <c r="A10" s="11" t="s">
        <v>14</v>
      </c>
      <c r="B10" s="36" t="s">
        <v>56</v>
      </c>
      <c r="C10" s="37" t="s">
        <v>57</v>
      </c>
      <c r="D10" s="7">
        <f>Rating!B11</f>
        <v>2391.64</v>
      </c>
      <c r="E10" s="38">
        <v>56</v>
      </c>
      <c r="F10" s="49">
        <v>10</v>
      </c>
      <c r="G10" s="40">
        <v>20</v>
      </c>
      <c r="H10" s="39"/>
      <c r="I10" s="49">
        <v>15</v>
      </c>
      <c r="J10" s="42">
        <v>50</v>
      </c>
      <c r="K10" s="41"/>
      <c r="L10" s="49">
        <v>7</v>
      </c>
      <c r="M10" s="42">
        <v>95</v>
      </c>
      <c r="N10" s="39"/>
      <c r="O10" s="49">
        <v>10</v>
      </c>
      <c r="P10" s="40">
        <v>50</v>
      </c>
      <c r="Q10" s="39"/>
      <c r="R10" s="49">
        <v>15</v>
      </c>
      <c r="S10" s="40">
        <v>51</v>
      </c>
      <c r="T10" s="39"/>
      <c r="U10" s="49">
        <v>10</v>
      </c>
      <c r="V10" s="40">
        <v>50</v>
      </c>
      <c r="W10" s="9">
        <f t="shared" si="0"/>
        <v>1000350</v>
      </c>
      <c r="X10" s="43">
        <f t="shared" si="1"/>
        <v>67</v>
      </c>
      <c r="Y10" s="39">
        <f t="shared" si="1"/>
        <v>316</v>
      </c>
      <c r="Z10" s="39">
        <f t="shared" si="2"/>
        <v>6699684</v>
      </c>
      <c r="AA10" s="9">
        <f t="shared" si="3"/>
        <v>11</v>
      </c>
      <c r="AB10" s="47">
        <f>Rating!E11</f>
        <v>24</v>
      </c>
      <c r="AC10" s="35" t="str">
        <f t="shared" si="4"/>
        <v>Kolcak, Marek</v>
      </c>
    </row>
    <row r="11" spans="1:29" ht="15.75">
      <c r="A11" s="11" t="s">
        <v>15</v>
      </c>
      <c r="B11" s="36" t="s">
        <v>56</v>
      </c>
      <c r="C11" s="37"/>
      <c r="D11" s="7">
        <f>Rating!B12</f>
        <v>2199.32</v>
      </c>
      <c r="E11" s="38">
        <v>124</v>
      </c>
      <c r="F11" s="49">
        <v>10</v>
      </c>
      <c r="G11" s="40">
        <v>20</v>
      </c>
      <c r="H11" s="39"/>
      <c r="I11" s="49">
        <v>15</v>
      </c>
      <c r="J11" s="42">
        <v>60</v>
      </c>
      <c r="K11" s="41"/>
      <c r="L11" s="49">
        <v>7</v>
      </c>
      <c r="M11" s="42">
        <v>100</v>
      </c>
      <c r="N11" s="39"/>
      <c r="O11" s="49">
        <v>10</v>
      </c>
      <c r="P11" s="40">
        <v>50</v>
      </c>
      <c r="Q11" s="39"/>
      <c r="R11" s="49">
        <v>15</v>
      </c>
      <c r="S11" s="40">
        <v>77</v>
      </c>
      <c r="T11" s="39"/>
      <c r="U11" s="49">
        <v>5</v>
      </c>
      <c r="V11" s="40">
        <v>50</v>
      </c>
      <c r="W11" s="9">
        <f t="shared" si="0"/>
        <v>500350</v>
      </c>
      <c r="X11" s="43">
        <f t="shared" si="1"/>
        <v>62</v>
      </c>
      <c r="Y11" s="39">
        <f t="shared" si="1"/>
        <v>357</v>
      </c>
      <c r="Z11" s="39">
        <f t="shared" si="2"/>
        <v>6199643</v>
      </c>
      <c r="AA11" s="9">
        <f t="shared" si="3"/>
        <v>13</v>
      </c>
      <c r="AB11" s="47">
        <f>Rating!E12</f>
        <v>44</v>
      </c>
      <c r="AC11" s="35" t="str">
        <f t="shared" si="4"/>
        <v>Mihalco, Oto</v>
      </c>
    </row>
    <row r="12" spans="1:29" ht="15.75">
      <c r="A12" s="11" t="s">
        <v>16</v>
      </c>
      <c r="B12" s="36" t="s">
        <v>49</v>
      </c>
      <c r="C12" s="37" t="s">
        <v>50</v>
      </c>
      <c r="D12" s="7">
        <f>Rating!B13</f>
        <v>2860.48</v>
      </c>
      <c r="E12" s="38">
        <v>1</v>
      </c>
      <c r="F12" s="49">
        <v>15</v>
      </c>
      <c r="G12" s="40">
        <v>20</v>
      </c>
      <c r="H12" s="39"/>
      <c r="I12" s="49">
        <v>15</v>
      </c>
      <c r="J12" s="42">
        <v>32</v>
      </c>
      <c r="K12" s="41"/>
      <c r="L12" s="49">
        <v>11</v>
      </c>
      <c r="M12" s="42">
        <v>100</v>
      </c>
      <c r="N12" s="39"/>
      <c r="O12" s="49">
        <v>15</v>
      </c>
      <c r="P12" s="40">
        <v>28</v>
      </c>
      <c r="Q12" s="39"/>
      <c r="R12" s="49">
        <v>15</v>
      </c>
      <c r="S12" s="40">
        <v>31</v>
      </c>
      <c r="T12" s="39"/>
      <c r="U12" s="49">
        <v>15</v>
      </c>
      <c r="V12" s="40">
        <v>20</v>
      </c>
      <c r="W12" s="9">
        <f t="shared" si="0"/>
        <v>1500380</v>
      </c>
      <c r="X12" s="43">
        <f t="shared" si="1"/>
        <v>86</v>
      </c>
      <c r="Y12" s="39">
        <f t="shared" si="1"/>
        <v>231</v>
      </c>
      <c r="Z12" s="39">
        <f t="shared" si="2"/>
        <v>8599769</v>
      </c>
      <c r="AA12" s="9">
        <f t="shared" si="3"/>
        <v>2</v>
      </c>
      <c r="AB12" s="47">
        <f>Rating!E13</f>
        <v>-9</v>
      </c>
      <c r="AC12" s="35" t="str">
        <f t="shared" si="4"/>
        <v>Murdzia, Piotr</v>
      </c>
    </row>
    <row r="13" spans="1:29" ht="15.75">
      <c r="A13" s="11" t="s">
        <v>17</v>
      </c>
      <c r="B13" s="36" t="s">
        <v>52</v>
      </c>
      <c r="C13" s="37"/>
      <c r="D13" s="7">
        <f>Rating!B14</f>
        <v>2096.3</v>
      </c>
      <c r="E13" s="38">
        <v>182</v>
      </c>
      <c r="F13" s="49">
        <v>5</v>
      </c>
      <c r="G13" s="40">
        <v>20</v>
      </c>
      <c r="H13" s="39"/>
      <c r="I13" s="49">
        <v>5</v>
      </c>
      <c r="J13" s="42">
        <v>60</v>
      </c>
      <c r="K13" s="41"/>
      <c r="L13" s="49">
        <v>3</v>
      </c>
      <c r="M13" s="42">
        <v>94</v>
      </c>
      <c r="N13" s="39"/>
      <c r="O13" s="49">
        <v>0</v>
      </c>
      <c r="P13" s="40">
        <v>50</v>
      </c>
      <c r="Q13" s="39"/>
      <c r="R13" s="49">
        <v>10</v>
      </c>
      <c r="S13" s="40">
        <v>80</v>
      </c>
      <c r="T13" s="39"/>
      <c r="U13" s="49">
        <v>0</v>
      </c>
      <c r="V13" s="40">
        <v>50</v>
      </c>
      <c r="W13" s="9">
        <f t="shared" si="0"/>
        <v>350</v>
      </c>
      <c r="X13" s="43">
        <f t="shared" si="1"/>
        <v>23</v>
      </c>
      <c r="Y13" s="39">
        <f t="shared" si="1"/>
        <v>354</v>
      </c>
      <c r="Z13" s="39">
        <f t="shared" si="2"/>
        <v>2299646</v>
      </c>
      <c r="AA13" s="9">
        <f t="shared" si="3"/>
        <v>26</v>
      </c>
      <c r="AB13" s="47">
        <f>Rating!E14</f>
        <v>-53</v>
      </c>
      <c r="AC13" s="35" t="str">
        <f t="shared" si="4"/>
        <v>Muth, Josef</v>
      </c>
    </row>
    <row r="14" spans="1:29" ht="15.75">
      <c r="A14" s="11" t="s">
        <v>18</v>
      </c>
      <c r="B14" s="36" t="s">
        <v>52</v>
      </c>
      <c r="C14" s="37" t="s">
        <v>57</v>
      </c>
      <c r="D14" s="7">
        <f>Rating!B15</f>
        <v>2148</v>
      </c>
      <c r="E14" s="38">
        <v>156</v>
      </c>
      <c r="F14" s="49">
        <v>10</v>
      </c>
      <c r="G14" s="40">
        <v>20</v>
      </c>
      <c r="H14" s="39"/>
      <c r="I14" s="49">
        <v>13</v>
      </c>
      <c r="J14" s="42">
        <v>60</v>
      </c>
      <c r="K14" s="41"/>
      <c r="L14" s="49">
        <v>3</v>
      </c>
      <c r="M14" s="42">
        <v>100</v>
      </c>
      <c r="N14" s="39"/>
      <c r="O14" s="49">
        <v>10</v>
      </c>
      <c r="P14" s="40">
        <v>50</v>
      </c>
      <c r="Q14" s="39"/>
      <c r="R14" s="49">
        <v>15</v>
      </c>
      <c r="S14" s="40">
        <v>53</v>
      </c>
      <c r="T14" s="39"/>
      <c r="U14" s="49">
        <v>2.5</v>
      </c>
      <c r="V14" s="40">
        <v>50</v>
      </c>
      <c r="W14" s="44">
        <f t="shared" si="0"/>
        <v>250350</v>
      </c>
      <c r="X14" s="43">
        <f t="shared" si="1"/>
        <v>53.5</v>
      </c>
      <c r="Y14" s="39">
        <f t="shared" si="1"/>
        <v>333</v>
      </c>
      <c r="Z14" s="39">
        <f t="shared" si="2"/>
        <v>5349667</v>
      </c>
      <c r="AA14" s="9">
        <f t="shared" si="3"/>
        <v>16</v>
      </c>
      <c r="AB14" s="47">
        <f>Rating!E15</f>
        <v>29</v>
      </c>
      <c r="AC14" s="35" t="str">
        <f t="shared" si="4"/>
        <v>Neef, Wilfried</v>
      </c>
    </row>
    <row r="15" spans="1:29" ht="15.75">
      <c r="A15" s="11" t="s">
        <v>19</v>
      </c>
      <c r="B15" s="36" t="s">
        <v>59</v>
      </c>
      <c r="C15" s="37"/>
      <c r="D15" s="7">
        <f>Rating!B16</f>
        <v>2069.02</v>
      </c>
      <c r="E15" s="38">
        <v>196</v>
      </c>
      <c r="F15" s="49">
        <v>5</v>
      </c>
      <c r="G15" s="40">
        <v>20</v>
      </c>
      <c r="H15" s="39"/>
      <c r="I15" s="49">
        <v>5</v>
      </c>
      <c r="J15" s="42">
        <v>60</v>
      </c>
      <c r="K15" s="41"/>
      <c r="L15" s="49">
        <v>6</v>
      </c>
      <c r="M15" s="42">
        <v>100</v>
      </c>
      <c r="N15" s="39"/>
      <c r="O15" s="49">
        <v>5</v>
      </c>
      <c r="P15" s="40">
        <v>50</v>
      </c>
      <c r="Q15" s="39"/>
      <c r="R15" s="49">
        <v>5</v>
      </c>
      <c r="S15" s="40">
        <v>78</v>
      </c>
      <c r="T15" s="39"/>
      <c r="U15" s="49">
        <v>0</v>
      </c>
      <c r="V15" s="40">
        <v>50</v>
      </c>
      <c r="W15" s="9">
        <f>U15*100000+400-V15</f>
        <v>350</v>
      </c>
      <c r="X15" s="43">
        <f>SUM(F15,I15,L15,O15,R15,U15)</f>
        <v>26</v>
      </c>
      <c r="Y15" s="39">
        <f>SUM(G15,J15,M15,P15,S15,V15)</f>
        <v>358</v>
      </c>
      <c r="Z15" s="39">
        <f>X15*100000-Y15</f>
        <v>2599642</v>
      </c>
      <c r="AA15" s="9">
        <f t="shared" si="3"/>
        <v>24</v>
      </c>
      <c r="AB15" s="47">
        <f>Rating!E16</f>
        <v>-39</v>
      </c>
      <c r="AC15" s="35" t="str">
        <f t="shared" si="4"/>
        <v>Petras, Milan</v>
      </c>
    </row>
    <row r="16" spans="1:29" ht="15.75">
      <c r="A16" s="11" t="s">
        <v>20</v>
      </c>
      <c r="B16" s="36" t="s">
        <v>52</v>
      </c>
      <c r="C16" s="37" t="s">
        <v>50</v>
      </c>
      <c r="D16" s="7">
        <f>Rating!B17</f>
        <v>2558.72</v>
      </c>
      <c r="E16" s="38">
        <v>19</v>
      </c>
      <c r="F16" s="49">
        <v>15</v>
      </c>
      <c r="G16" s="40">
        <v>20</v>
      </c>
      <c r="H16" s="39"/>
      <c r="I16" s="49">
        <v>14</v>
      </c>
      <c r="J16" s="42">
        <v>59</v>
      </c>
      <c r="K16" s="41"/>
      <c r="L16" s="49">
        <v>8</v>
      </c>
      <c r="M16" s="42">
        <v>100</v>
      </c>
      <c r="N16" s="39"/>
      <c r="O16" s="49">
        <v>15</v>
      </c>
      <c r="P16" s="40">
        <v>40</v>
      </c>
      <c r="Q16" s="39"/>
      <c r="R16" s="49">
        <v>13.5</v>
      </c>
      <c r="S16" s="40">
        <v>54</v>
      </c>
      <c r="T16" s="39"/>
      <c r="U16" s="49">
        <v>15</v>
      </c>
      <c r="V16" s="40">
        <v>30</v>
      </c>
      <c r="W16" s="44">
        <f t="shared" si="0"/>
        <v>1500370</v>
      </c>
      <c r="X16" s="43">
        <f t="shared" si="1"/>
        <v>80.5</v>
      </c>
      <c r="Y16" s="39">
        <f t="shared" si="1"/>
        <v>303</v>
      </c>
      <c r="Z16" s="39">
        <f t="shared" si="2"/>
        <v>8049697</v>
      </c>
      <c r="AA16" s="9">
        <f t="shared" si="3"/>
        <v>4</v>
      </c>
      <c r="AB16" s="47">
        <f>Rating!E17</f>
        <v>32</v>
      </c>
      <c r="AC16" s="35" t="str">
        <f t="shared" si="4"/>
        <v>Pfannkuche, Michael</v>
      </c>
    </row>
    <row r="17" spans="1:29" ht="15.75">
      <c r="A17" s="11" t="s">
        <v>21</v>
      </c>
      <c r="B17" s="36" t="s">
        <v>49</v>
      </c>
      <c r="C17" s="37" t="s">
        <v>54</v>
      </c>
      <c r="D17" s="7">
        <f>Rating!B18</f>
        <v>2533.66</v>
      </c>
      <c r="E17" s="38">
        <v>23</v>
      </c>
      <c r="F17" s="49">
        <v>5</v>
      </c>
      <c r="G17" s="40">
        <v>20</v>
      </c>
      <c r="H17" s="39"/>
      <c r="I17" s="49">
        <v>14</v>
      </c>
      <c r="J17" s="42">
        <v>60</v>
      </c>
      <c r="K17" s="41"/>
      <c r="L17" s="49">
        <v>10</v>
      </c>
      <c r="M17" s="42">
        <v>100</v>
      </c>
      <c r="N17" s="39"/>
      <c r="O17" s="49">
        <v>15</v>
      </c>
      <c r="P17" s="40">
        <v>50</v>
      </c>
      <c r="Q17" s="39"/>
      <c r="R17" s="49">
        <v>15</v>
      </c>
      <c r="S17" s="40">
        <v>45</v>
      </c>
      <c r="T17" s="39"/>
      <c r="U17" s="49">
        <v>15</v>
      </c>
      <c r="V17" s="40">
        <v>44</v>
      </c>
      <c r="W17" s="9">
        <f t="shared" si="0"/>
        <v>1500356</v>
      </c>
      <c r="X17" s="43">
        <f t="shared" si="1"/>
        <v>74</v>
      </c>
      <c r="Y17" s="39">
        <f t="shared" si="1"/>
        <v>319</v>
      </c>
      <c r="Z17" s="39">
        <f t="shared" si="2"/>
        <v>7399681</v>
      </c>
      <c r="AA17" s="9">
        <f t="shared" si="3"/>
        <v>6</v>
      </c>
      <c r="AB17" s="47">
        <f>Rating!E18</f>
        <v>18</v>
      </c>
      <c r="AC17" s="35" t="str">
        <f t="shared" si="4"/>
        <v>Piliczewski, Bogusz </v>
      </c>
    </row>
    <row r="18" spans="1:29" ht="15.75">
      <c r="A18" s="11" t="s">
        <v>22</v>
      </c>
      <c r="B18" s="36" t="s">
        <v>52</v>
      </c>
      <c r="C18" s="37"/>
      <c r="D18" s="7">
        <f>Rating!B19</f>
        <v>2196.01</v>
      </c>
      <c r="E18" s="38">
        <v>126</v>
      </c>
      <c r="F18" s="49">
        <v>5</v>
      </c>
      <c r="G18" s="40">
        <v>20</v>
      </c>
      <c r="H18" s="39"/>
      <c r="I18" s="49">
        <v>12.5</v>
      </c>
      <c r="J18" s="42">
        <v>60</v>
      </c>
      <c r="K18" s="41"/>
      <c r="L18" s="49">
        <v>7</v>
      </c>
      <c r="M18" s="42">
        <v>100</v>
      </c>
      <c r="N18" s="39"/>
      <c r="O18" s="49">
        <v>8</v>
      </c>
      <c r="P18" s="40">
        <v>50</v>
      </c>
      <c r="Q18" s="39"/>
      <c r="R18" s="49">
        <v>14</v>
      </c>
      <c r="S18" s="40">
        <v>53</v>
      </c>
      <c r="T18" s="39"/>
      <c r="U18" s="49">
        <v>5</v>
      </c>
      <c r="V18" s="40">
        <v>50</v>
      </c>
      <c r="W18" s="9">
        <f t="shared" si="0"/>
        <v>500350</v>
      </c>
      <c r="X18" s="43">
        <f t="shared" si="1"/>
        <v>51.5</v>
      </c>
      <c r="Y18" s="39">
        <f t="shared" si="1"/>
        <v>333</v>
      </c>
      <c r="Z18" s="39">
        <f t="shared" si="2"/>
        <v>5149667</v>
      </c>
      <c r="AA18" s="9">
        <f t="shared" si="3"/>
        <v>17</v>
      </c>
      <c r="AB18" s="47">
        <f>Rating!E19</f>
        <v>15</v>
      </c>
      <c r="AC18" s="35" t="str">
        <f t="shared" si="4"/>
        <v>Rein, Andreas</v>
      </c>
    </row>
    <row r="19" spans="1:29" ht="15.75">
      <c r="A19" s="11" t="s">
        <v>66</v>
      </c>
      <c r="B19" s="36" t="s">
        <v>52</v>
      </c>
      <c r="C19" s="37"/>
      <c r="D19" s="7" t="str">
        <f>Rating!B20</f>
        <v>-</v>
      </c>
      <c r="E19" s="38" t="s">
        <v>67</v>
      </c>
      <c r="F19" s="49">
        <v>10</v>
      </c>
      <c r="G19" s="40">
        <v>20</v>
      </c>
      <c r="H19" s="39"/>
      <c r="I19" s="49">
        <v>9.5</v>
      </c>
      <c r="J19" s="42">
        <v>39</v>
      </c>
      <c r="K19" s="41"/>
      <c r="L19" s="49">
        <v>3</v>
      </c>
      <c r="M19" s="42">
        <v>87</v>
      </c>
      <c r="N19" s="39"/>
      <c r="O19" s="49">
        <v>15</v>
      </c>
      <c r="P19" s="40">
        <v>48</v>
      </c>
      <c r="Q19" s="39"/>
      <c r="R19" s="49">
        <v>13</v>
      </c>
      <c r="S19" s="40">
        <v>51</v>
      </c>
      <c r="T19" s="39"/>
      <c r="U19" s="49">
        <v>12.5</v>
      </c>
      <c r="V19" s="40">
        <v>48</v>
      </c>
      <c r="W19" s="9">
        <f>U19*100000+400-V19</f>
        <v>1250352</v>
      </c>
      <c r="X19" s="43">
        <f>SUM(F19,I19,L19,O19,R19,U19)</f>
        <v>63</v>
      </c>
      <c r="Y19" s="39">
        <f>SUM(G19,J19,M19,P19,S19,V19)</f>
        <v>293</v>
      </c>
      <c r="Z19" s="39">
        <f>X19*100000-Y19</f>
        <v>6299707</v>
      </c>
      <c r="AA19" s="9">
        <f t="shared" si="3"/>
        <v>12</v>
      </c>
      <c r="AB19" s="7" t="str">
        <f>Rating!E20</f>
        <v>-</v>
      </c>
      <c r="AC19" s="35" t="str">
        <f>A19</f>
        <v>Richter, Frank</v>
      </c>
    </row>
    <row r="20" spans="1:29" ht="15.75">
      <c r="A20" s="11" t="s">
        <v>23</v>
      </c>
      <c r="B20" s="36" t="s">
        <v>52</v>
      </c>
      <c r="C20" s="37"/>
      <c r="D20" s="7">
        <f>Rating!B21</f>
        <v>2237.3</v>
      </c>
      <c r="E20" s="38">
        <v>114</v>
      </c>
      <c r="F20" s="49">
        <v>5</v>
      </c>
      <c r="G20" s="40">
        <v>20</v>
      </c>
      <c r="H20" s="39"/>
      <c r="I20" s="49">
        <v>8.5</v>
      </c>
      <c r="J20" s="42">
        <v>60</v>
      </c>
      <c r="K20" s="41"/>
      <c r="L20" s="49">
        <v>2</v>
      </c>
      <c r="M20" s="42">
        <v>100</v>
      </c>
      <c r="N20" s="39"/>
      <c r="O20" s="49">
        <v>13.5</v>
      </c>
      <c r="P20" s="40">
        <v>50</v>
      </c>
      <c r="Q20" s="39"/>
      <c r="R20" s="49">
        <v>5</v>
      </c>
      <c r="S20" s="40">
        <v>80</v>
      </c>
      <c r="T20" s="39"/>
      <c r="U20" s="49">
        <v>10</v>
      </c>
      <c r="V20" s="40">
        <v>50</v>
      </c>
      <c r="W20" s="9">
        <f t="shared" si="0"/>
        <v>1000350</v>
      </c>
      <c r="X20" s="43">
        <f t="shared" si="1"/>
        <v>44</v>
      </c>
      <c r="Y20" s="39">
        <f t="shared" si="1"/>
        <v>360</v>
      </c>
      <c r="Z20" s="39">
        <f t="shared" si="2"/>
        <v>4399640</v>
      </c>
      <c r="AA20" s="9">
        <f t="shared" si="3"/>
        <v>21</v>
      </c>
      <c r="AB20" s="47">
        <f>Rating!E21</f>
        <v>-17</v>
      </c>
      <c r="AC20" s="35" t="str">
        <f t="shared" si="4"/>
        <v>Rothwell, Stephen</v>
      </c>
    </row>
    <row r="21" spans="1:29" ht="15.75">
      <c r="A21" s="11" t="s">
        <v>24</v>
      </c>
      <c r="B21" s="36" t="s">
        <v>52</v>
      </c>
      <c r="C21" s="37" t="s">
        <v>57</v>
      </c>
      <c r="D21" s="7">
        <f>Rating!B22</f>
        <v>2301.69</v>
      </c>
      <c r="E21" s="38">
        <v>89</v>
      </c>
      <c r="F21" s="49">
        <v>10</v>
      </c>
      <c r="G21" s="40">
        <v>20</v>
      </c>
      <c r="H21" s="39"/>
      <c r="I21" s="49">
        <v>10</v>
      </c>
      <c r="J21" s="42">
        <v>60</v>
      </c>
      <c r="K21" s="41"/>
      <c r="L21" s="49">
        <v>7</v>
      </c>
      <c r="M21" s="42">
        <v>100</v>
      </c>
      <c r="N21" s="39"/>
      <c r="O21" s="49">
        <v>5</v>
      </c>
      <c r="P21" s="40">
        <v>50</v>
      </c>
      <c r="Q21" s="39"/>
      <c r="R21" s="49">
        <v>13.5</v>
      </c>
      <c r="S21" s="40">
        <v>56</v>
      </c>
      <c r="T21" s="39"/>
      <c r="U21" s="49">
        <v>5</v>
      </c>
      <c r="V21" s="40">
        <v>50</v>
      </c>
      <c r="W21" s="9">
        <f t="shared" si="0"/>
        <v>500350</v>
      </c>
      <c r="X21" s="43">
        <f t="shared" si="1"/>
        <v>50.5</v>
      </c>
      <c r="Y21" s="39">
        <f t="shared" si="1"/>
        <v>336</v>
      </c>
      <c r="Z21" s="39">
        <f t="shared" si="2"/>
        <v>5049664</v>
      </c>
      <c r="AA21" s="9">
        <f t="shared" si="3"/>
        <v>18</v>
      </c>
      <c r="AB21" s="47">
        <f>Rating!E22</f>
        <v>-8</v>
      </c>
      <c r="AC21" s="35" t="str">
        <f t="shared" si="4"/>
        <v>Schäfer, Ronald</v>
      </c>
    </row>
    <row r="22" spans="1:29" ht="15.75">
      <c r="A22" s="11" t="s">
        <v>25</v>
      </c>
      <c r="B22" s="36" t="s">
        <v>55</v>
      </c>
      <c r="C22" s="37" t="s">
        <v>54</v>
      </c>
      <c r="D22" s="7">
        <f>Rating!B23</f>
        <v>2440.54</v>
      </c>
      <c r="E22" s="38">
        <v>37</v>
      </c>
      <c r="F22" s="49">
        <v>10</v>
      </c>
      <c r="G22" s="40">
        <v>20</v>
      </c>
      <c r="H22" s="39"/>
      <c r="I22" s="49">
        <v>14</v>
      </c>
      <c r="J22" s="42">
        <v>28</v>
      </c>
      <c r="K22" s="41"/>
      <c r="L22" s="49">
        <v>7</v>
      </c>
      <c r="M22" s="42">
        <v>100</v>
      </c>
      <c r="N22" s="39"/>
      <c r="O22" s="49">
        <v>13.5</v>
      </c>
      <c r="P22" s="40">
        <v>15</v>
      </c>
      <c r="Q22" s="39"/>
      <c r="R22" s="49">
        <v>10</v>
      </c>
      <c r="S22" s="40">
        <v>80</v>
      </c>
      <c r="T22" s="39"/>
      <c r="U22" s="49">
        <v>15</v>
      </c>
      <c r="V22" s="40">
        <v>36</v>
      </c>
      <c r="W22" s="9">
        <f t="shared" si="0"/>
        <v>1500364</v>
      </c>
      <c r="X22" s="43">
        <f t="shared" si="1"/>
        <v>69.5</v>
      </c>
      <c r="Y22" s="39">
        <f t="shared" si="1"/>
        <v>279</v>
      </c>
      <c r="Z22" s="39">
        <f t="shared" si="2"/>
        <v>6949721</v>
      </c>
      <c r="AA22" s="9">
        <f t="shared" si="3"/>
        <v>10</v>
      </c>
      <c r="AB22" s="47">
        <f>Rating!E23</f>
        <v>22</v>
      </c>
      <c r="AC22" s="35" t="str">
        <f t="shared" si="4"/>
        <v>Selivanov, Andrej</v>
      </c>
    </row>
    <row r="23" spans="1:29" ht="15.75">
      <c r="A23" s="11" t="s">
        <v>26</v>
      </c>
      <c r="B23" s="36" t="s">
        <v>52</v>
      </c>
      <c r="C23" s="37"/>
      <c r="D23" s="7">
        <f>Rating!B24</f>
        <v>1832.01</v>
      </c>
      <c r="E23" s="38">
        <v>305</v>
      </c>
      <c r="F23" s="49">
        <v>0</v>
      </c>
      <c r="G23" s="40">
        <v>20</v>
      </c>
      <c r="H23" s="39"/>
      <c r="I23" s="49">
        <v>0</v>
      </c>
      <c r="J23" s="42">
        <v>60</v>
      </c>
      <c r="K23" s="41"/>
      <c r="L23" s="49">
        <v>3</v>
      </c>
      <c r="M23" s="42">
        <v>89</v>
      </c>
      <c r="N23" s="39"/>
      <c r="O23" s="49">
        <v>5</v>
      </c>
      <c r="P23" s="40">
        <v>50</v>
      </c>
      <c r="Q23" s="39"/>
      <c r="R23" s="49">
        <v>0</v>
      </c>
      <c r="S23" s="40">
        <v>80</v>
      </c>
      <c r="T23" s="39"/>
      <c r="U23" s="49">
        <v>0</v>
      </c>
      <c r="V23" s="40">
        <v>50</v>
      </c>
      <c r="W23" s="9">
        <f>U23*100000+400-V23</f>
        <v>350</v>
      </c>
      <c r="X23" s="43">
        <f t="shared" si="1"/>
        <v>8</v>
      </c>
      <c r="Y23" s="39">
        <f t="shared" si="1"/>
        <v>349</v>
      </c>
      <c r="Z23" s="39">
        <f t="shared" si="2"/>
        <v>799651</v>
      </c>
      <c r="AA23" s="9">
        <f t="shared" si="3"/>
        <v>27</v>
      </c>
      <c r="AB23" s="47">
        <f>Rating!E24</f>
        <v>-48</v>
      </c>
      <c r="AC23" s="35" t="str">
        <f t="shared" si="4"/>
        <v>Sieberg, Rolf</v>
      </c>
    </row>
    <row r="24" spans="1:29" ht="15.75">
      <c r="A24" s="11" t="s">
        <v>27</v>
      </c>
      <c r="B24" s="36" t="s">
        <v>56</v>
      </c>
      <c r="C24" s="37" t="s">
        <v>57</v>
      </c>
      <c r="D24" s="7">
        <f>Rating!B25</f>
        <v>2375.09</v>
      </c>
      <c r="E24" s="38">
        <v>63</v>
      </c>
      <c r="F24" s="49">
        <v>15</v>
      </c>
      <c r="G24" s="40">
        <v>16</v>
      </c>
      <c r="H24" s="39"/>
      <c r="I24" s="49">
        <v>10</v>
      </c>
      <c r="J24" s="42">
        <v>60</v>
      </c>
      <c r="K24" s="41"/>
      <c r="L24" s="49">
        <v>7</v>
      </c>
      <c r="M24" s="42">
        <v>95</v>
      </c>
      <c r="N24" s="39"/>
      <c r="O24" s="49">
        <v>15</v>
      </c>
      <c r="P24" s="40">
        <v>34</v>
      </c>
      <c r="Q24" s="39"/>
      <c r="R24" s="49">
        <v>10</v>
      </c>
      <c r="S24" s="40">
        <v>80</v>
      </c>
      <c r="T24" s="39"/>
      <c r="U24" s="49">
        <v>15</v>
      </c>
      <c r="V24" s="40">
        <v>37</v>
      </c>
      <c r="W24" s="44">
        <f t="shared" si="0"/>
        <v>1500363</v>
      </c>
      <c r="X24" s="43">
        <f>SUM(F24,I24,L24,O24,R24,U24)</f>
        <v>72</v>
      </c>
      <c r="Y24" s="39">
        <f>SUM(G24,J24,M24,P24,S24,V24)</f>
        <v>322</v>
      </c>
      <c r="Z24" s="39">
        <f>X24*100000-Y24</f>
        <v>7199678</v>
      </c>
      <c r="AA24" s="9">
        <f t="shared" si="3"/>
        <v>7</v>
      </c>
      <c r="AB24" s="47">
        <f>Rating!E25</f>
        <v>42</v>
      </c>
      <c r="AC24" s="35" t="str">
        <f t="shared" si="4"/>
        <v>Siran, Lubomir</v>
      </c>
    </row>
    <row r="25" spans="1:29" ht="15.75">
      <c r="A25" s="11" t="s">
        <v>28</v>
      </c>
      <c r="B25" s="36" t="s">
        <v>52</v>
      </c>
      <c r="C25" s="37"/>
      <c r="D25" s="7">
        <f>Rating!B26</f>
        <v>1935.05</v>
      </c>
      <c r="E25" s="38">
        <v>264</v>
      </c>
      <c r="F25" s="49">
        <v>0</v>
      </c>
      <c r="G25" s="40">
        <v>20</v>
      </c>
      <c r="H25" s="39"/>
      <c r="I25" s="49">
        <v>0</v>
      </c>
      <c r="J25" s="42">
        <v>60</v>
      </c>
      <c r="K25" s="41"/>
      <c r="L25" s="49">
        <v>2</v>
      </c>
      <c r="M25" s="42">
        <v>100</v>
      </c>
      <c r="N25" s="39"/>
      <c r="O25" s="49">
        <v>5</v>
      </c>
      <c r="P25" s="40">
        <v>50</v>
      </c>
      <c r="Q25" s="39"/>
      <c r="R25" s="49">
        <v>0</v>
      </c>
      <c r="S25" s="40">
        <v>80</v>
      </c>
      <c r="T25" s="39"/>
      <c r="U25" s="49">
        <v>0</v>
      </c>
      <c r="V25" s="40">
        <v>50</v>
      </c>
      <c r="W25" s="9">
        <f t="shared" si="0"/>
        <v>350</v>
      </c>
      <c r="X25" s="43">
        <f t="shared" si="1"/>
        <v>7</v>
      </c>
      <c r="Y25" s="39">
        <f t="shared" si="1"/>
        <v>360</v>
      </c>
      <c r="Z25" s="39">
        <f t="shared" si="2"/>
        <v>699640</v>
      </c>
      <c r="AA25" s="9">
        <f t="shared" si="3"/>
        <v>28</v>
      </c>
      <c r="AB25" s="47">
        <f>Rating!E26</f>
        <v>-71</v>
      </c>
      <c r="AC25" s="35" t="str">
        <f t="shared" si="4"/>
        <v>Speer, Dominik</v>
      </c>
    </row>
    <row r="26" spans="1:29" ht="15.75">
      <c r="A26" s="11" t="s">
        <v>29</v>
      </c>
      <c r="B26" s="36" t="s">
        <v>52</v>
      </c>
      <c r="C26" s="37"/>
      <c r="D26" s="7">
        <f>Rating!B27</f>
        <v>1891.7</v>
      </c>
      <c r="E26" s="38">
        <v>289</v>
      </c>
      <c r="F26" s="49">
        <v>0</v>
      </c>
      <c r="G26" s="40">
        <v>20</v>
      </c>
      <c r="H26" s="39"/>
      <c r="I26" s="49">
        <v>4</v>
      </c>
      <c r="J26" s="42">
        <v>60</v>
      </c>
      <c r="K26" s="41"/>
      <c r="L26" s="49">
        <v>3</v>
      </c>
      <c r="M26" s="42">
        <v>96</v>
      </c>
      <c r="N26" s="39"/>
      <c r="O26" s="49">
        <v>5</v>
      </c>
      <c r="P26" s="40">
        <v>50</v>
      </c>
      <c r="Q26" s="39"/>
      <c r="R26" s="49">
        <v>10</v>
      </c>
      <c r="S26" s="40">
        <v>80</v>
      </c>
      <c r="T26" s="39"/>
      <c r="U26" s="49">
        <v>7.5</v>
      </c>
      <c r="V26" s="40">
        <v>50</v>
      </c>
      <c r="W26" s="9">
        <f t="shared" si="0"/>
        <v>750350</v>
      </c>
      <c r="X26" s="43">
        <f t="shared" si="1"/>
        <v>29.5</v>
      </c>
      <c r="Y26" s="39">
        <f t="shared" si="1"/>
        <v>356</v>
      </c>
      <c r="Z26" s="39">
        <f t="shared" si="2"/>
        <v>2949644</v>
      </c>
      <c r="AA26" s="9">
        <f t="shared" si="3"/>
        <v>23</v>
      </c>
      <c r="AB26" s="47">
        <f>Rating!E27</f>
        <v>7</v>
      </c>
      <c r="AC26" s="35" t="str">
        <f t="shared" si="4"/>
        <v>Thoma, Andreas</v>
      </c>
    </row>
    <row r="27" spans="1:29" ht="15.75">
      <c r="A27" s="11" t="s">
        <v>30</v>
      </c>
      <c r="B27" s="36" t="s">
        <v>52</v>
      </c>
      <c r="C27" s="37" t="s">
        <v>50</v>
      </c>
      <c r="D27" s="7">
        <f>Rating!B28</f>
        <v>2615.39</v>
      </c>
      <c r="E27" s="38">
        <v>11</v>
      </c>
      <c r="F27" s="49">
        <v>10</v>
      </c>
      <c r="G27" s="40">
        <v>20</v>
      </c>
      <c r="H27" s="39"/>
      <c r="I27" s="49">
        <v>15</v>
      </c>
      <c r="J27" s="42">
        <v>54</v>
      </c>
      <c r="K27" s="41"/>
      <c r="L27" s="49">
        <v>11</v>
      </c>
      <c r="M27" s="42">
        <v>100</v>
      </c>
      <c r="N27" s="39"/>
      <c r="O27" s="49">
        <v>15</v>
      </c>
      <c r="P27" s="40">
        <v>27</v>
      </c>
      <c r="Q27" s="39"/>
      <c r="R27" s="49">
        <v>15</v>
      </c>
      <c r="S27" s="40">
        <v>39</v>
      </c>
      <c r="T27" s="39"/>
      <c r="U27" s="49">
        <v>15</v>
      </c>
      <c r="V27" s="40">
        <v>31</v>
      </c>
      <c r="W27" s="44">
        <f t="shared" si="0"/>
        <v>1500369</v>
      </c>
      <c r="X27" s="43">
        <f t="shared" si="1"/>
        <v>81</v>
      </c>
      <c r="Y27" s="39">
        <f t="shared" si="1"/>
        <v>271</v>
      </c>
      <c r="Z27" s="39">
        <f t="shared" si="2"/>
        <v>8099729</v>
      </c>
      <c r="AA27" s="9">
        <f t="shared" si="3"/>
        <v>3</v>
      </c>
      <c r="AB27" s="47">
        <f>Rating!E28</f>
        <v>23</v>
      </c>
      <c r="AC27" s="35" t="str">
        <f t="shared" si="4"/>
        <v>Tummes, Boris</v>
      </c>
    </row>
    <row r="28" spans="1:29" ht="15.75">
      <c r="A28" s="11" t="s">
        <v>31</v>
      </c>
      <c r="B28" s="36" t="s">
        <v>56</v>
      </c>
      <c r="C28" s="37"/>
      <c r="D28" s="7">
        <f>Rating!B29</f>
        <v>2426.07</v>
      </c>
      <c r="E28" s="38">
        <v>43</v>
      </c>
      <c r="F28" s="49">
        <v>10</v>
      </c>
      <c r="G28" s="40">
        <v>20</v>
      </c>
      <c r="H28" s="39"/>
      <c r="I28" s="49">
        <v>14</v>
      </c>
      <c r="J28" s="42">
        <v>51</v>
      </c>
      <c r="K28" s="41"/>
      <c r="L28" s="49">
        <v>11</v>
      </c>
      <c r="M28" s="42">
        <v>100</v>
      </c>
      <c r="N28" s="39"/>
      <c r="O28" s="49">
        <v>10</v>
      </c>
      <c r="P28" s="40">
        <v>50</v>
      </c>
      <c r="Q28" s="39"/>
      <c r="R28" s="49">
        <v>10</v>
      </c>
      <c r="S28" s="40">
        <v>80</v>
      </c>
      <c r="T28" s="39"/>
      <c r="U28" s="49">
        <v>5</v>
      </c>
      <c r="V28" s="40">
        <v>50</v>
      </c>
      <c r="W28" s="9">
        <f t="shared" si="0"/>
        <v>500350</v>
      </c>
      <c r="X28" s="43">
        <f t="shared" si="1"/>
        <v>60</v>
      </c>
      <c r="Y28" s="39">
        <f t="shared" si="1"/>
        <v>351</v>
      </c>
      <c r="Z28" s="39">
        <f t="shared" si="2"/>
        <v>5999649</v>
      </c>
      <c r="AA28" s="9">
        <f t="shared" si="3"/>
        <v>14</v>
      </c>
      <c r="AB28" s="47">
        <f>Rating!E29</f>
        <v>-5</v>
      </c>
      <c r="AC28" s="35" t="str">
        <f t="shared" si="4"/>
        <v>Vanka, Miloslav</v>
      </c>
    </row>
    <row r="29" spans="1:29" ht="15.75">
      <c r="A29" s="11" t="s">
        <v>32</v>
      </c>
      <c r="B29" s="36" t="s">
        <v>52</v>
      </c>
      <c r="C29" s="37"/>
      <c r="D29" s="7">
        <f>Rating!B30</f>
        <v>2056.12</v>
      </c>
      <c r="E29" s="38">
        <v>205</v>
      </c>
      <c r="F29" s="49">
        <v>10</v>
      </c>
      <c r="G29" s="40">
        <v>20</v>
      </c>
      <c r="H29" s="39"/>
      <c r="I29" s="49">
        <v>3</v>
      </c>
      <c r="J29" s="42">
        <v>60</v>
      </c>
      <c r="K29" s="41"/>
      <c r="L29" s="49">
        <v>2</v>
      </c>
      <c r="M29" s="42">
        <v>96</v>
      </c>
      <c r="N29" s="39"/>
      <c r="O29" s="49">
        <v>8</v>
      </c>
      <c r="P29" s="40">
        <v>50</v>
      </c>
      <c r="Q29" s="39"/>
      <c r="R29" s="49">
        <v>13.5</v>
      </c>
      <c r="S29" s="40">
        <v>77</v>
      </c>
      <c r="T29" s="39"/>
      <c r="U29" s="49">
        <v>10</v>
      </c>
      <c r="V29" s="40">
        <v>50</v>
      </c>
      <c r="W29" s="9">
        <f t="shared" si="0"/>
        <v>1000350</v>
      </c>
      <c r="X29" s="43">
        <f aca="true" t="shared" si="5" ref="X29:Y31">SUM(F29,I29,L29,O29,R29,U29)</f>
        <v>46.5</v>
      </c>
      <c r="Y29" s="39">
        <f t="shared" si="5"/>
        <v>353</v>
      </c>
      <c r="Z29" s="39">
        <f t="shared" si="2"/>
        <v>4649647</v>
      </c>
      <c r="AA29" s="9">
        <f t="shared" si="3"/>
        <v>20</v>
      </c>
      <c r="AB29" s="47">
        <f>Rating!E30</f>
        <v>25</v>
      </c>
      <c r="AC29" s="35" t="str">
        <f t="shared" si="4"/>
        <v>Walther, Thomas</v>
      </c>
    </row>
    <row r="30" spans="1:29" ht="15.75">
      <c r="A30" s="11" t="s">
        <v>33</v>
      </c>
      <c r="B30" s="36" t="s">
        <v>51</v>
      </c>
      <c r="C30" s="37" t="s">
        <v>50</v>
      </c>
      <c r="D30" s="7">
        <f>Rating!B31</f>
        <v>2644.54</v>
      </c>
      <c r="E30" s="38">
        <v>10</v>
      </c>
      <c r="F30" s="49">
        <v>10</v>
      </c>
      <c r="G30" s="40">
        <v>20</v>
      </c>
      <c r="H30" s="39"/>
      <c r="I30" s="49">
        <v>14</v>
      </c>
      <c r="J30" s="42">
        <v>59</v>
      </c>
      <c r="K30" s="41"/>
      <c r="L30" s="49">
        <v>6</v>
      </c>
      <c r="M30" s="42">
        <v>100</v>
      </c>
      <c r="N30" s="39"/>
      <c r="O30" s="49">
        <v>15</v>
      </c>
      <c r="P30" s="40">
        <v>41</v>
      </c>
      <c r="Q30" s="39"/>
      <c r="R30" s="49">
        <v>15</v>
      </c>
      <c r="S30" s="40">
        <v>50</v>
      </c>
      <c r="T30" s="39"/>
      <c r="U30" s="49">
        <v>15</v>
      </c>
      <c r="V30" s="40">
        <v>49</v>
      </c>
      <c r="W30" s="9">
        <f t="shared" si="0"/>
        <v>1500351</v>
      </c>
      <c r="X30" s="43">
        <f t="shared" si="5"/>
        <v>75</v>
      </c>
      <c r="Y30" s="39">
        <f t="shared" si="5"/>
        <v>319</v>
      </c>
      <c r="Z30" s="39">
        <f t="shared" si="2"/>
        <v>7499681</v>
      </c>
      <c r="AA30" s="9">
        <f t="shared" si="3"/>
        <v>5</v>
      </c>
      <c r="AB30" s="47">
        <f>Rating!E31</f>
        <v>-2</v>
      </c>
      <c r="AC30" s="35" t="str">
        <f t="shared" si="4"/>
        <v>Wissmann, Dolf</v>
      </c>
    </row>
    <row r="31" spans="1:29" ht="15.75">
      <c r="A31" s="11" t="s">
        <v>34</v>
      </c>
      <c r="B31" s="36" t="s">
        <v>52</v>
      </c>
      <c r="C31" s="37" t="s">
        <v>50</v>
      </c>
      <c r="D31" s="7">
        <f>Rating!B32</f>
        <v>2681.74</v>
      </c>
      <c r="E31" s="38">
        <v>7</v>
      </c>
      <c r="F31" s="49">
        <v>15</v>
      </c>
      <c r="G31" s="40">
        <v>20</v>
      </c>
      <c r="H31" s="39"/>
      <c r="I31" s="49">
        <v>14</v>
      </c>
      <c r="J31" s="42">
        <v>54</v>
      </c>
      <c r="K31" s="41"/>
      <c r="L31" s="49">
        <v>15</v>
      </c>
      <c r="M31" s="42">
        <v>99</v>
      </c>
      <c r="N31" s="39"/>
      <c r="O31" s="49">
        <v>15</v>
      </c>
      <c r="P31" s="40">
        <v>34</v>
      </c>
      <c r="Q31" s="39"/>
      <c r="R31" s="49">
        <v>15</v>
      </c>
      <c r="S31" s="40">
        <v>30</v>
      </c>
      <c r="T31" s="39"/>
      <c r="U31" s="49">
        <v>15</v>
      </c>
      <c r="V31" s="40">
        <v>22</v>
      </c>
      <c r="W31" s="9">
        <f t="shared" si="0"/>
        <v>1500378</v>
      </c>
      <c r="X31" s="43">
        <f t="shared" si="5"/>
        <v>89</v>
      </c>
      <c r="Y31" s="39">
        <f t="shared" si="5"/>
        <v>259</v>
      </c>
      <c r="Z31" s="39">
        <f t="shared" si="2"/>
        <v>8899741</v>
      </c>
      <c r="AA31" s="9">
        <f t="shared" si="3"/>
        <v>1</v>
      </c>
      <c r="AB31" s="47">
        <f>Rating!E32</f>
        <v>35</v>
      </c>
      <c r="AC31" s="35" t="str">
        <f t="shared" si="4"/>
        <v>Zude, Arno</v>
      </c>
    </row>
    <row r="32" spans="1:29" ht="15.75">
      <c r="A32" s="11"/>
      <c r="B32" s="36"/>
      <c r="C32" s="37"/>
      <c r="D32" s="37"/>
      <c r="E32" s="38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39"/>
      <c r="Z32" s="39"/>
      <c r="AA32" s="9"/>
      <c r="AB32" s="9"/>
      <c r="AC32" s="35"/>
    </row>
    <row r="33" spans="1:29" ht="15.75">
      <c r="A33" s="35" t="s">
        <v>58</v>
      </c>
      <c r="B33" s="36"/>
      <c r="C33" s="37"/>
      <c r="D33" s="7">
        <f>AVERAGE(D4:D31)</f>
        <v>2309.000740740741</v>
      </c>
      <c r="E33" s="38">
        <f>AVERAGE(E4:E31)</f>
        <v>107.25925925925925</v>
      </c>
      <c r="F33" s="43">
        <f aca="true" t="shared" si="6" ref="F33:X33">AVERAGEA(F4:F31)</f>
        <v>8.392857142857142</v>
      </c>
      <c r="G33" s="43">
        <f t="shared" si="6"/>
        <v>19.857142857142858</v>
      </c>
      <c r="H33" s="43" t="e">
        <f t="shared" si="6"/>
        <v>#DIV/0!</v>
      </c>
      <c r="I33" s="43">
        <f t="shared" si="6"/>
        <v>9.732142857142858</v>
      </c>
      <c r="J33" s="43">
        <f t="shared" si="6"/>
        <v>54.57142857142857</v>
      </c>
      <c r="K33" s="43" t="e">
        <f t="shared" si="6"/>
        <v>#DIV/0!</v>
      </c>
      <c r="L33" s="43">
        <f t="shared" si="6"/>
        <v>6.785714285714286</v>
      </c>
      <c r="M33" s="43">
        <f t="shared" si="6"/>
        <v>97.85714285714286</v>
      </c>
      <c r="N33" s="43" t="e">
        <f t="shared" si="6"/>
        <v>#DIV/0!</v>
      </c>
      <c r="O33" s="43">
        <f t="shared" si="6"/>
        <v>10.553571428571429</v>
      </c>
      <c r="P33" s="43">
        <f t="shared" si="6"/>
        <v>44.535714285714285</v>
      </c>
      <c r="Q33" s="43" t="e">
        <f t="shared" si="6"/>
        <v>#DIV/0!</v>
      </c>
      <c r="R33" s="43">
        <f t="shared" si="6"/>
        <v>10.625</v>
      </c>
      <c r="S33" s="43">
        <f t="shared" si="6"/>
        <v>65.92857142857143</v>
      </c>
      <c r="T33" s="43" t="e">
        <f t="shared" si="6"/>
        <v>#DIV/0!</v>
      </c>
      <c r="U33" s="43">
        <f t="shared" si="6"/>
        <v>8.214285714285714</v>
      </c>
      <c r="V33" s="43">
        <f t="shared" si="6"/>
        <v>45.25</v>
      </c>
      <c r="W33" s="43"/>
      <c r="X33" s="43">
        <f t="shared" si="6"/>
        <v>54.30357142857143</v>
      </c>
      <c r="Y33" s="43">
        <f>AVERAGE(Y4:Y31)</f>
        <v>328</v>
      </c>
      <c r="Z33" s="39"/>
      <c r="AA33" s="43">
        <f>AVERAGE(AA4:AA31)</f>
        <v>14.5</v>
      </c>
      <c r="AB33" s="43">
        <f>AVERAGE(AB4:AB31)</f>
        <v>-0.07407407407407407</v>
      </c>
      <c r="AC33" s="35" t="str">
        <f t="shared" si="4"/>
        <v>Durchschnitt</v>
      </c>
    </row>
  </sheetData>
  <printOptions gridLines="1"/>
  <pageMargins left="0.75" right="0.75" top="1" bottom="1" header="0.5" footer="0.5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U203"/>
  <sheetViews>
    <sheetView workbookViewId="0" topLeftCell="A1">
      <selection activeCell="C30" sqref="C30"/>
    </sheetView>
  </sheetViews>
  <sheetFormatPr defaultColWidth="11.421875" defaultRowHeight="12.75"/>
  <cols>
    <col min="1" max="1" width="23.140625" style="5" bestFit="1" customWidth="1"/>
    <col min="2" max="2" width="8.140625" style="1" customWidth="1"/>
    <col min="3" max="3" width="6.57421875" style="1" bestFit="1" customWidth="1"/>
    <col min="4" max="4" width="12.8515625" style="1" customWidth="1"/>
    <col min="5" max="5" width="8.00390625" style="1" bestFit="1" customWidth="1"/>
    <col min="6" max="16384" width="9.140625" style="0" customWidth="1"/>
  </cols>
  <sheetData>
    <row r="1" spans="1:2" ht="12.75">
      <c r="A1" s="5" t="s">
        <v>2</v>
      </c>
      <c r="B1" s="46">
        <v>3</v>
      </c>
    </row>
    <row r="2" spans="1:2" ht="12.75">
      <c r="A2" s="5" t="s">
        <v>3</v>
      </c>
      <c r="B2" s="1">
        <v>18</v>
      </c>
    </row>
    <row r="3" spans="1:5" s="9" customFormat="1" ht="12.75">
      <c r="A3" s="5" t="s">
        <v>4</v>
      </c>
      <c r="B3" s="1">
        <v>90</v>
      </c>
      <c r="C3" s="1"/>
      <c r="D3" s="1"/>
      <c r="E3" s="1"/>
    </row>
    <row r="4" spans="1:255" s="10" customFormat="1" ht="38.25">
      <c r="A4" s="4" t="s">
        <v>0</v>
      </c>
      <c r="B4" s="2" t="s">
        <v>1</v>
      </c>
      <c r="C4" s="3" t="s">
        <v>5</v>
      </c>
      <c r="D4" s="3" t="s">
        <v>6</v>
      </c>
      <c r="E4" s="8" t="s">
        <v>7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5" ht="12.75">
      <c r="A5" s="5" t="s">
        <v>8</v>
      </c>
      <c r="B5" s="6">
        <v>2185.96</v>
      </c>
      <c r="C5" s="1">
        <f>Punkte!X4</f>
        <v>34</v>
      </c>
      <c r="D5" s="1">
        <v>1995</v>
      </c>
      <c r="E5" s="1">
        <v>-38</v>
      </c>
      <c r="F5" s="7"/>
      <c r="K5" s="53" t="s">
        <v>65</v>
      </c>
      <c r="L5" s="53"/>
      <c r="M5" s="53"/>
      <c r="N5" s="53"/>
      <c r="O5" s="53"/>
    </row>
    <row r="6" spans="1:15" ht="12.75">
      <c r="A6" s="5" t="s">
        <v>9</v>
      </c>
      <c r="B6" s="6">
        <v>2501.39</v>
      </c>
      <c r="C6" s="1">
        <f>Punkte!X5</f>
        <v>71</v>
      </c>
      <c r="D6" s="1">
        <v>2578</v>
      </c>
      <c r="E6" s="1">
        <v>14</v>
      </c>
      <c r="F6" s="7"/>
      <c r="K6" s="53"/>
      <c r="L6" s="53"/>
      <c r="M6" s="53"/>
      <c r="N6" s="53"/>
      <c r="O6" s="53"/>
    </row>
    <row r="7" spans="1:15" ht="12.75">
      <c r="A7" s="5" t="s">
        <v>10</v>
      </c>
      <c r="B7" s="6">
        <v>2313.22</v>
      </c>
      <c r="C7" s="1">
        <f>Punkte!X6</f>
        <v>54</v>
      </c>
      <c r="D7" s="1">
        <v>2309</v>
      </c>
      <c r="E7" s="1">
        <v>0</v>
      </c>
      <c r="F7" s="7"/>
      <c r="K7" s="53"/>
      <c r="L7" s="53"/>
      <c r="M7" s="53"/>
      <c r="N7" s="53"/>
      <c r="O7" s="53"/>
    </row>
    <row r="8" spans="1:15" ht="12.75">
      <c r="A8" s="5" t="s">
        <v>11</v>
      </c>
      <c r="B8" s="6">
        <v>2541</v>
      </c>
      <c r="C8" s="1">
        <f>Punkte!X7</f>
        <v>70</v>
      </c>
      <c r="D8" s="1">
        <v>2561</v>
      </c>
      <c r="E8" s="1">
        <v>3</v>
      </c>
      <c r="F8" s="7"/>
      <c r="K8" s="53"/>
      <c r="L8" s="53"/>
      <c r="M8" s="53"/>
      <c r="N8" s="53"/>
      <c r="O8" s="53"/>
    </row>
    <row r="9" spans="1:15" ht="12.75">
      <c r="A9" s="5" t="s">
        <v>12</v>
      </c>
      <c r="B9" s="6">
        <v>2156.29</v>
      </c>
      <c r="C9" s="1">
        <f>Punkte!X8</f>
        <v>47</v>
      </c>
      <c r="D9" s="1">
        <v>2199</v>
      </c>
      <c r="E9" s="1">
        <v>9</v>
      </c>
      <c r="F9" s="7"/>
      <c r="K9" s="53"/>
      <c r="L9" s="53"/>
      <c r="M9" s="53"/>
      <c r="N9" s="53"/>
      <c r="O9" s="53"/>
    </row>
    <row r="10" spans="1:6" ht="12.75">
      <c r="A10" s="5" t="s">
        <v>13</v>
      </c>
      <c r="B10" s="6">
        <v>2154.77</v>
      </c>
      <c r="C10" s="1">
        <f>Punkte!X9</f>
        <v>26</v>
      </c>
      <c r="D10" s="1">
        <v>1868</v>
      </c>
      <c r="E10" s="1">
        <v>-54</v>
      </c>
      <c r="F10" s="7"/>
    </row>
    <row r="11" spans="1:6" ht="12.75">
      <c r="A11" s="5" t="s">
        <v>14</v>
      </c>
      <c r="B11" s="6">
        <v>2391.64</v>
      </c>
      <c r="C11" s="1">
        <f>Punkte!X10</f>
        <v>67</v>
      </c>
      <c r="D11" s="1">
        <v>2514</v>
      </c>
      <c r="E11" s="1">
        <v>24</v>
      </c>
      <c r="F11" s="7"/>
    </row>
    <row r="12" spans="1:6" ht="12.75">
      <c r="A12" s="5" t="s">
        <v>15</v>
      </c>
      <c r="B12" s="6">
        <v>2199.32</v>
      </c>
      <c r="C12" s="1">
        <f>Punkte!X11</f>
        <v>62</v>
      </c>
      <c r="D12" s="1">
        <v>2435</v>
      </c>
      <c r="E12" s="1">
        <v>44</v>
      </c>
      <c r="F12" s="7"/>
    </row>
    <row r="13" spans="1:6" ht="12.75">
      <c r="A13" s="5" t="s">
        <v>16</v>
      </c>
      <c r="B13" s="6">
        <v>2860.48</v>
      </c>
      <c r="C13" s="1">
        <f>Punkte!X12</f>
        <v>86</v>
      </c>
      <c r="D13" s="1">
        <v>2814</v>
      </c>
      <c r="E13" s="1">
        <v>-9</v>
      </c>
      <c r="F13" s="7"/>
    </row>
    <row r="14" spans="1:6" ht="12.75">
      <c r="A14" s="5" t="s">
        <v>17</v>
      </c>
      <c r="B14" s="6">
        <v>2096.3</v>
      </c>
      <c r="C14" s="1">
        <f>Punkte!X13</f>
        <v>23</v>
      </c>
      <c r="D14" s="1">
        <v>1821</v>
      </c>
      <c r="E14" s="1">
        <v>-53</v>
      </c>
      <c r="F14" s="7"/>
    </row>
    <row r="15" spans="1:6" ht="12.75">
      <c r="A15" s="5" t="s">
        <v>18</v>
      </c>
      <c r="B15" s="6">
        <v>2148</v>
      </c>
      <c r="C15" s="1">
        <f>Punkte!X14</f>
        <v>53.5</v>
      </c>
      <c r="D15" s="1">
        <v>2302</v>
      </c>
      <c r="E15" s="1">
        <v>29</v>
      </c>
      <c r="F15" s="7"/>
    </row>
    <row r="16" spans="1:6" ht="12.75">
      <c r="A16" s="5" t="s">
        <v>19</v>
      </c>
      <c r="B16" s="6">
        <v>2069.02</v>
      </c>
      <c r="C16" s="1">
        <f>Punkte!X15</f>
        <v>26</v>
      </c>
      <c r="D16" s="1">
        <v>1868</v>
      </c>
      <c r="E16" s="1">
        <v>-39</v>
      </c>
      <c r="F16" s="7"/>
    </row>
    <row r="17" spans="1:6" ht="12.75">
      <c r="A17" s="5" t="s">
        <v>20</v>
      </c>
      <c r="B17" s="6">
        <v>2558.72</v>
      </c>
      <c r="C17" s="1">
        <f>Punkte!X16</f>
        <v>80.5</v>
      </c>
      <c r="D17" s="1">
        <v>2726</v>
      </c>
      <c r="E17" s="1">
        <v>32</v>
      </c>
      <c r="F17" s="7"/>
    </row>
    <row r="18" spans="1:6" ht="12.75">
      <c r="A18" s="5" t="s">
        <v>21</v>
      </c>
      <c r="B18" s="6">
        <v>2533.66</v>
      </c>
      <c r="C18" s="1">
        <f>Punkte!X17</f>
        <v>74</v>
      </c>
      <c r="D18" s="1">
        <v>2624</v>
      </c>
      <c r="E18" s="1">
        <v>18</v>
      </c>
      <c r="F18" s="7"/>
    </row>
    <row r="19" spans="1:6" ht="12.75">
      <c r="A19" s="5" t="s">
        <v>22</v>
      </c>
      <c r="B19" s="6">
        <v>2196.01</v>
      </c>
      <c r="C19" s="1">
        <f>Punkte!X18</f>
        <v>51.5</v>
      </c>
      <c r="D19" s="1">
        <v>2269</v>
      </c>
      <c r="E19" s="1">
        <v>15</v>
      </c>
      <c r="F19" s="7"/>
    </row>
    <row r="20" spans="1:6" ht="12.75">
      <c r="A20" s="5" t="s">
        <v>66</v>
      </c>
      <c r="B20" s="6" t="s">
        <v>68</v>
      </c>
      <c r="C20" s="1">
        <f>Punkte!X19</f>
        <v>63</v>
      </c>
      <c r="D20" s="1">
        <v>2450</v>
      </c>
      <c r="E20" s="1" t="s">
        <v>68</v>
      </c>
      <c r="F20" s="7"/>
    </row>
    <row r="21" spans="1:6" ht="12.75">
      <c r="A21" s="5" t="s">
        <v>23</v>
      </c>
      <c r="B21" s="6">
        <v>2237.3</v>
      </c>
      <c r="C21" s="1">
        <f>Punkte!X20</f>
        <v>44</v>
      </c>
      <c r="D21" s="1">
        <v>2152</v>
      </c>
      <c r="E21" s="1">
        <v>-17</v>
      </c>
      <c r="F21" s="7"/>
    </row>
    <row r="22" spans="1:6" ht="12.75">
      <c r="A22" s="5" t="s">
        <v>24</v>
      </c>
      <c r="B22" s="6">
        <v>2301.69</v>
      </c>
      <c r="C22" s="1">
        <f>Punkte!X21</f>
        <v>50.5</v>
      </c>
      <c r="D22" s="1">
        <v>2254</v>
      </c>
      <c r="E22" s="1">
        <v>-8</v>
      </c>
      <c r="F22" s="7"/>
    </row>
    <row r="23" spans="1:6" ht="12.75">
      <c r="A23" s="5" t="s">
        <v>25</v>
      </c>
      <c r="B23" s="6">
        <v>2440.54</v>
      </c>
      <c r="C23" s="1">
        <f>Punkte!X22</f>
        <v>69.5</v>
      </c>
      <c r="D23" s="1">
        <v>2554</v>
      </c>
      <c r="E23" s="1">
        <v>22</v>
      </c>
      <c r="F23" s="7"/>
    </row>
    <row r="24" spans="1:5" ht="12.75">
      <c r="A24" s="5" t="s">
        <v>26</v>
      </c>
      <c r="B24" s="6">
        <v>1832.01</v>
      </c>
      <c r="C24" s="1">
        <f>Punkte!X23</f>
        <v>8</v>
      </c>
      <c r="D24" s="1">
        <v>1585</v>
      </c>
      <c r="E24" s="1">
        <v>-48</v>
      </c>
    </row>
    <row r="25" spans="1:5" ht="12.75">
      <c r="A25" s="5" t="s">
        <v>27</v>
      </c>
      <c r="B25" s="6">
        <v>2375.09</v>
      </c>
      <c r="C25" s="1">
        <f>Punkte!X24</f>
        <v>72</v>
      </c>
      <c r="D25" s="1">
        <v>2593</v>
      </c>
      <c r="E25" s="1">
        <v>42</v>
      </c>
    </row>
    <row r="26" spans="1:5" ht="12.75">
      <c r="A26" s="5" t="s">
        <v>28</v>
      </c>
      <c r="B26" s="6">
        <v>1935.05</v>
      </c>
      <c r="C26" s="1">
        <f>Punkte!X25</f>
        <v>7</v>
      </c>
      <c r="D26" s="1">
        <v>1569</v>
      </c>
      <c r="E26" s="1">
        <v>-71</v>
      </c>
    </row>
    <row r="27" spans="1:5" ht="12.75">
      <c r="A27" s="5" t="s">
        <v>29</v>
      </c>
      <c r="B27" s="6">
        <v>1891.7</v>
      </c>
      <c r="C27" s="1">
        <f>Punkte!X26</f>
        <v>29.5</v>
      </c>
      <c r="D27" s="1">
        <v>1923</v>
      </c>
      <c r="E27" s="1">
        <v>7</v>
      </c>
    </row>
    <row r="28" spans="1:5" ht="12.75">
      <c r="A28" s="5" t="s">
        <v>30</v>
      </c>
      <c r="B28" s="6">
        <v>2615.39</v>
      </c>
      <c r="C28" s="1">
        <f>Punkte!X27</f>
        <v>81</v>
      </c>
      <c r="D28" s="1">
        <v>2735</v>
      </c>
      <c r="E28" s="1">
        <v>23</v>
      </c>
    </row>
    <row r="29" spans="1:5" ht="12.75">
      <c r="A29" s="5" t="s">
        <v>31</v>
      </c>
      <c r="B29" s="6">
        <v>2426.07</v>
      </c>
      <c r="C29" s="1">
        <f>Punkte!X28</f>
        <v>60</v>
      </c>
      <c r="D29" s="1">
        <v>2404</v>
      </c>
      <c r="E29" s="1">
        <v>-5</v>
      </c>
    </row>
    <row r="30" spans="1:5" ht="12.75">
      <c r="A30" s="5" t="s">
        <v>32</v>
      </c>
      <c r="B30" s="6">
        <v>2056.12</v>
      </c>
      <c r="C30" s="1">
        <f>Punkte!X29</f>
        <v>46.5</v>
      </c>
      <c r="D30" s="1">
        <v>2192</v>
      </c>
      <c r="E30" s="1">
        <v>25</v>
      </c>
    </row>
    <row r="31" spans="1:5" ht="12.75">
      <c r="A31" s="5" t="s">
        <v>33</v>
      </c>
      <c r="B31" s="6">
        <v>2644.54</v>
      </c>
      <c r="C31" s="1">
        <f>Punkte!X30</f>
        <v>75</v>
      </c>
      <c r="D31" s="1">
        <v>2640</v>
      </c>
      <c r="E31" s="1">
        <v>-2</v>
      </c>
    </row>
    <row r="32" spans="1:5" ht="12.75">
      <c r="A32" s="5" t="s">
        <v>34</v>
      </c>
      <c r="B32" s="6">
        <v>2681.74</v>
      </c>
      <c r="C32" s="1">
        <f>Punkte!X31</f>
        <v>89</v>
      </c>
      <c r="D32" s="1">
        <v>2860</v>
      </c>
      <c r="E32" s="1">
        <v>35</v>
      </c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</sheetData>
  <mergeCells count="1">
    <mergeCell ref="K5:O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V33"/>
  <sheetViews>
    <sheetView workbookViewId="0" topLeftCell="A1">
      <selection activeCell="A2" sqref="A2"/>
    </sheetView>
  </sheetViews>
  <sheetFormatPr defaultColWidth="11.421875" defaultRowHeight="12.75"/>
  <cols>
    <col min="1" max="1" width="23.421875" style="0" customWidth="1"/>
    <col min="3" max="21" width="6.7109375" style="0" customWidth="1"/>
  </cols>
  <sheetData>
    <row r="1" spans="1:2" ht="18">
      <c r="A1" s="51" t="s">
        <v>69</v>
      </c>
      <c r="B1" s="52"/>
    </row>
    <row r="2" spans="1:2" ht="12.75">
      <c r="A2" s="18"/>
      <c r="B2" s="20"/>
    </row>
    <row r="3" spans="1:21" ht="12.75">
      <c r="A3" s="18" t="s">
        <v>0</v>
      </c>
      <c r="B3" s="20" t="s">
        <v>42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 t="s">
        <v>63</v>
      </c>
    </row>
    <row r="4" spans="1:22" ht="12.75">
      <c r="A4" s="11" t="s">
        <v>8</v>
      </c>
      <c r="B4" s="36" t="s">
        <v>52</v>
      </c>
      <c r="C4" t="s">
        <v>62</v>
      </c>
      <c r="D4" t="s">
        <v>62</v>
      </c>
      <c r="E4" t="s">
        <v>62</v>
      </c>
      <c r="F4" t="s">
        <v>62</v>
      </c>
      <c r="G4" t="s">
        <v>62</v>
      </c>
      <c r="H4" t="s">
        <v>62</v>
      </c>
      <c r="I4" t="s">
        <v>62</v>
      </c>
      <c r="J4" t="s">
        <v>64</v>
      </c>
      <c r="K4" t="s">
        <v>62</v>
      </c>
      <c r="L4" t="s">
        <v>62</v>
      </c>
      <c r="M4" t="s">
        <v>62</v>
      </c>
      <c r="N4" t="s">
        <v>64</v>
      </c>
      <c r="O4" t="s">
        <v>62</v>
      </c>
      <c r="P4" t="s">
        <v>62</v>
      </c>
      <c r="Q4" t="s">
        <v>62</v>
      </c>
      <c r="R4" t="s">
        <v>64</v>
      </c>
      <c r="S4" t="s">
        <v>62</v>
      </c>
      <c r="T4" t="s">
        <v>62</v>
      </c>
      <c r="U4">
        <f>SUM(C4:T4)</f>
        <v>0</v>
      </c>
      <c r="V4" t="str">
        <f>A4</f>
        <v>Banaszek, Marcin</v>
      </c>
    </row>
    <row r="5" spans="1:22" ht="12.75">
      <c r="A5" s="11" t="s">
        <v>9</v>
      </c>
      <c r="B5" s="36" t="s">
        <v>53</v>
      </c>
      <c r="C5" t="s">
        <v>62</v>
      </c>
      <c r="G5" t="s">
        <v>62</v>
      </c>
      <c r="U5">
        <f aca="true" t="shared" si="0" ref="U5:U31">SUM(C5:T5)</f>
        <v>0</v>
      </c>
      <c r="V5" t="str">
        <f aca="true" t="shared" si="1" ref="V5:V31">A5</f>
        <v>Beers, Eddy van</v>
      </c>
    </row>
    <row r="6" spans="1:22" ht="12.75">
      <c r="A6" s="11" t="s">
        <v>10</v>
      </c>
      <c r="B6" s="36" t="s">
        <v>52</v>
      </c>
      <c r="U6">
        <f t="shared" si="0"/>
        <v>0</v>
      </c>
      <c r="V6" t="str">
        <f t="shared" si="1"/>
        <v>Czeremin, Claus</v>
      </c>
    </row>
    <row r="7" spans="1:22" ht="12.75">
      <c r="A7" s="11" t="s">
        <v>11</v>
      </c>
      <c r="B7" s="36" t="s">
        <v>59</v>
      </c>
      <c r="U7">
        <f t="shared" si="0"/>
        <v>0</v>
      </c>
      <c r="V7" t="str">
        <f t="shared" si="1"/>
        <v>Dragoun, Michal</v>
      </c>
    </row>
    <row r="8" spans="1:22" ht="12.75">
      <c r="A8" s="11" t="s">
        <v>12</v>
      </c>
      <c r="B8" s="36" t="s">
        <v>53</v>
      </c>
      <c r="U8">
        <f t="shared" si="0"/>
        <v>0</v>
      </c>
      <c r="V8" t="str">
        <f t="shared" si="1"/>
        <v>Herck, Marcel van</v>
      </c>
    </row>
    <row r="9" spans="1:22" ht="12.75">
      <c r="A9" s="11" t="s">
        <v>13</v>
      </c>
      <c r="B9" s="36" t="s">
        <v>52</v>
      </c>
      <c r="U9">
        <f t="shared" si="0"/>
        <v>0</v>
      </c>
      <c r="V9" t="str">
        <f t="shared" si="1"/>
        <v>Kaufhold, Thomas</v>
      </c>
    </row>
    <row r="10" spans="1:22" ht="12.75">
      <c r="A10" s="11" t="s">
        <v>14</v>
      </c>
      <c r="B10" s="36" t="s">
        <v>56</v>
      </c>
      <c r="U10">
        <f t="shared" si="0"/>
        <v>0</v>
      </c>
      <c r="V10" t="str">
        <f t="shared" si="1"/>
        <v>Kolcak, Marek</v>
      </c>
    </row>
    <row r="11" spans="1:22" ht="12.75">
      <c r="A11" s="11" t="s">
        <v>15</v>
      </c>
      <c r="B11" s="36" t="s">
        <v>56</v>
      </c>
      <c r="U11">
        <f t="shared" si="0"/>
        <v>0</v>
      </c>
      <c r="V11" t="str">
        <f t="shared" si="1"/>
        <v>Mihalco, Oto</v>
      </c>
    </row>
    <row r="12" spans="1:22" ht="12.75">
      <c r="A12" s="11" t="s">
        <v>16</v>
      </c>
      <c r="B12" s="36" t="s">
        <v>49</v>
      </c>
      <c r="U12">
        <f t="shared" si="0"/>
        <v>0</v>
      </c>
      <c r="V12" t="str">
        <f t="shared" si="1"/>
        <v>Murdzia, Piotr</v>
      </c>
    </row>
    <row r="13" spans="1:22" ht="12.75">
      <c r="A13" s="11" t="s">
        <v>17</v>
      </c>
      <c r="B13" s="36" t="s">
        <v>52</v>
      </c>
      <c r="U13">
        <f t="shared" si="0"/>
        <v>0</v>
      </c>
      <c r="V13" t="str">
        <f t="shared" si="1"/>
        <v>Muth, Josef</v>
      </c>
    </row>
    <row r="14" spans="1:22" ht="12.75">
      <c r="A14" s="11" t="s">
        <v>18</v>
      </c>
      <c r="B14" s="36" t="s">
        <v>52</v>
      </c>
      <c r="U14">
        <f t="shared" si="0"/>
        <v>0</v>
      </c>
      <c r="V14" t="str">
        <f t="shared" si="1"/>
        <v>Neef, Wilfried</v>
      </c>
    </row>
    <row r="15" spans="1:22" ht="12.75">
      <c r="A15" s="11" t="s">
        <v>19</v>
      </c>
      <c r="B15" s="36" t="s">
        <v>59</v>
      </c>
      <c r="U15">
        <f t="shared" si="0"/>
        <v>0</v>
      </c>
      <c r="V15" t="str">
        <f t="shared" si="1"/>
        <v>Petras, Milan</v>
      </c>
    </row>
    <row r="16" spans="1:22" ht="12.75">
      <c r="A16" s="11" t="s">
        <v>20</v>
      </c>
      <c r="B16" s="36" t="s">
        <v>52</v>
      </c>
      <c r="U16">
        <f t="shared" si="0"/>
        <v>0</v>
      </c>
      <c r="V16" t="str">
        <f t="shared" si="1"/>
        <v>Pfannkuche, Michael</v>
      </c>
    </row>
    <row r="17" spans="1:22" ht="12.75">
      <c r="A17" s="11" t="s">
        <v>21</v>
      </c>
      <c r="B17" s="36" t="s">
        <v>49</v>
      </c>
      <c r="U17">
        <f t="shared" si="0"/>
        <v>0</v>
      </c>
      <c r="V17" t="str">
        <f t="shared" si="1"/>
        <v>Piliczewski, Bogusz </v>
      </c>
    </row>
    <row r="18" spans="1:22" ht="12.75">
      <c r="A18" s="11" t="s">
        <v>22</v>
      </c>
      <c r="B18" s="36" t="s">
        <v>52</v>
      </c>
      <c r="U18">
        <f t="shared" si="0"/>
        <v>0</v>
      </c>
      <c r="V18" t="str">
        <f t="shared" si="1"/>
        <v>Rein, Andreas</v>
      </c>
    </row>
    <row r="19" spans="1:22" ht="12.75">
      <c r="A19" s="11" t="s">
        <v>66</v>
      </c>
      <c r="B19" s="36" t="s">
        <v>52</v>
      </c>
      <c r="U19">
        <f>SUM(C19:T19)</f>
        <v>0</v>
      </c>
      <c r="V19" t="str">
        <f t="shared" si="1"/>
        <v>Richter, Frank</v>
      </c>
    </row>
    <row r="20" spans="1:22" ht="12.75">
      <c r="A20" s="11" t="s">
        <v>23</v>
      </c>
      <c r="B20" s="36" t="s">
        <v>52</v>
      </c>
      <c r="U20">
        <f t="shared" si="0"/>
        <v>0</v>
      </c>
      <c r="V20" t="str">
        <f t="shared" si="1"/>
        <v>Rothwell, Stephen</v>
      </c>
    </row>
    <row r="21" spans="1:22" ht="12.75">
      <c r="A21" s="11" t="s">
        <v>24</v>
      </c>
      <c r="B21" s="36" t="s">
        <v>52</v>
      </c>
      <c r="U21">
        <f t="shared" si="0"/>
        <v>0</v>
      </c>
      <c r="V21" t="str">
        <f t="shared" si="1"/>
        <v>Schäfer, Ronald</v>
      </c>
    </row>
    <row r="22" spans="1:22" ht="12.75">
      <c r="A22" s="11" t="s">
        <v>25</v>
      </c>
      <c r="B22" s="36" t="s">
        <v>55</v>
      </c>
      <c r="U22">
        <f t="shared" si="0"/>
        <v>0</v>
      </c>
      <c r="V22" t="str">
        <f t="shared" si="1"/>
        <v>Selivanov, Andrej</v>
      </c>
    </row>
    <row r="23" spans="1:22" ht="12.75">
      <c r="A23" s="11" t="s">
        <v>26</v>
      </c>
      <c r="B23" s="36" t="s">
        <v>52</v>
      </c>
      <c r="U23">
        <f t="shared" si="0"/>
        <v>0</v>
      </c>
      <c r="V23" t="str">
        <f t="shared" si="1"/>
        <v>Sieberg, Rolf</v>
      </c>
    </row>
    <row r="24" spans="1:22" ht="12.75">
      <c r="A24" s="11" t="s">
        <v>27</v>
      </c>
      <c r="B24" s="36" t="s">
        <v>56</v>
      </c>
      <c r="U24">
        <f t="shared" si="0"/>
        <v>0</v>
      </c>
      <c r="V24" t="str">
        <f t="shared" si="1"/>
        <v>Siran, Lubomir</v>
      </c>
    </row>
    <row r="25" spans="1:22" ht="12.75">
      <c r="A25" s="11" t="s">
        <v>28</v>
      </c>
      <c r="B25" s="36" t="s">
        <v>52</v>
      </c>
      <c r="U25">
        <f t="shared" si="0"/>
        <v>0</v>
      </c>
      <c r="V25" t="str">
        <f t="shared" si="1"/>
        <v>Speer, Dominik</v>
      </c>
    </row>
    <row r="26" spans="1:22" ht="12.75">
      <c r="A26" s="11" t="s">
        <v>29</v>
      </c>
      <c r="B26" s="36" t="s">
        <v>52</v>
      </c>
      <c r="U26">
        <f t="shared" si="0"/>
        <v>0</v>
      </c>
      <c r="V26" t="str">
        <f t="shared" si="1"/>
        <v>Thoma, Andreas</v>
      </c>
    </row>
    <row r="27" spans="1:22" ht="12.75">
      <c r="A27" s="11" t="s">
        <v>30</v>
      </c>
      <c r="B27" s="36" t="s">
        <v>52</v>
      </c>
      <c r="U27">
        <f t="shared" si="0"/>
        <v>0</v>
      </c>
      <c r="V27" t="str">
        <f t="shared" si="1"/>
        <v>Tummes, Boris</v>
      </c>
    </row>
    <row r="28" spans="1:22" ht="12.75">
      <c r="A28" s="11" t="s">
        <v>31</v>
      </c>
      <c r="B28" s="36" t="s">
        <v>56</v>
      </c>
      <c r="U28">
        <f t="shared" si="0"/>
        <v>0</v>
      </c>
      <c r="V28" t="str">
        <f t="shared" si="1"/>
        <v>Vanka, Miloslav</v>
      </c>
    </row>
    <row r="29" spans="1:22" ht="12.75">
      <c r="A29" s="11" t="s">
        <v>32</v>
      </c>
      <c r="B29" s="36" t="s">
        <v>52</v>
      </c>
      <c r="U29">
        <f t="shared" si="0"/>
        <v>0</v>
      </c>
      <c r="V29" t="str">
        <f t="shared" si="1"/>
        <v>Walther, Thomas</v>
      </c>
    </row>
    <row r="30" spans="1:22" ht="12.75">
      <c r="A30" s="11" t="s">
        <v>33</v>
      </c>
      <c r="B30" s="36" t="s">
        <v>51</v>
      </c>
      <c r="U30">
        <f t="shared" si="0"/>
        <v>0</v>
      </c>
      <c r="V30" t="str">
        <f t="shared" si="1"/>
        <v>Wissmann, Dolf</v>
      </c>
    </row>
    <row r="31" spans="1:22" ht="12.75">
      <c r="A31" s="11" t="s">
        <v>34</v>
      </c>
      <c r="B31" s="36" t="s">
        <v>52</v>
      </c>
      <c r="U31">
        <f t="shared" si="0"/>
        <v>0</v>
      </c>
      <c r="V31" t="str">
        <f t="shared" si="1"/>
        <v>Zude, Arno</v>
      </c>
    </row>
    <row r="32" spans="1:2" ht="12.75">
      <c r="A32" s="11"/>
      <c r="B32" s="36"/>
    </row>
    <row r="33" spans="1:21" ht="15.75">
      <c r="A33" s="35" t="s">
        <v>58</v>
      </c>
      <c r="B33" s="3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33"/>
  <sheetViews>
    <sheetView workbookViewId="0" topLeftCell="A1">
      <selection activeCell="A2" sqref="A2"/>
    </sheetView>
  </sheetViews>
  <sheetFormatPr defaultColWidth="11.421875" defaultRowHeight="12.75"/>
  <cols>
    <col min="1" max="1" width="19.57421875" style="0" customWidth="1"/>
    <col min="2" max="2" width="5.00390625" style="0" bestFit="1" customWidth="1"/>
    <col min="3" max="20" width="4.7109375" style="0" customWidth="1"/>
    <col min="21" max="21" width="7.421875" style="0" bestFit="1" customWidth="1"/>
    <col min="22" max="22" width="16.140625" style="0" bestFit="1" customWidth="1"/>
    <col min="23" max="16384" width="9.140625" style="0" customWidth="1"/>
  </cols>
  <sheetData>
    <row r="1" spans="1:2" ht="18">
      <c r="A1" s="51" t="s">
        <v>69</v>
      </c>
      <c r="B1" s="52"/>
    </row>
    <row r="2" spans="1:2" ht="12.75">
      <c r="A2" s="18"/>
      <c r="B2" s="20"/>
    </row>
    <row r="3" spans="1:21" ht="12.75">
      <c r="A3" s="18" t="s">
        <v>0</v>
      </c>
      <c r="B3" s="20" t="s">
        <v>42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 t="s">
        <v>63</v>
      </c>
    </row>
    <row r="4" spans="1:22" ht="12.75">
      <c r="A4" s="11" t="s">
        <v>8</v>
      </c>
      <c r="B4" s="36" t="s">
        <v>52</v>
      </c>
      <c r="C4" t="s">
        <v>62</v>
      </c>
      <c r="D4" t="s">
        <v>62</v>
      </c>
      <c r="E4" t="s">
        <v>62</v>
      </c>
      <c r="F4" t="s">
        <v>62</v>
      </c>
      <c r="G4" t="s">
        <v>62</v>
      </c>
      <c r="H4" t="s">
        <v>62</v>
      </c>
      <c r="I4" t="s">
        <v>62</v>
      </c>
      <c r="J4" t="s">
        <v>64</v>
      </c>
      <c r="K4" t="s">
        <v>62</v>
      </c>
      <c r="L4" t="s">
        <v>62</v>
      </c>
      <c r="M4" t="s">
        <v>62</v>
      </c>
      <c r="N4" t="s">
        <v>64</v>
      </c>
      <c r="O4" t="s">
        <v>62</v>
      </c>
      <c r="P4" t="s">
        <v>62</v>
      </c>
      <c r="Q4" t="s">
        <v>62</v>
      </c>
      <c r="R4" t="s">
        <v>64</v>
      </c>
      <c r="S4" t="s">
        <v>62</v>
      </c>
      <c r="T4" t="s">
        <v>62</v>
      </c>
      <c r="U4">
        <f>SUM(C4:T4)</f>
        <v>0</v>
      </c>
      <c r="V4" t="str">
        <f>A4</f>
        <v>Banaszek, Marcin</v>
      </c>
    </row>
    <row r="5" spans="1:22" ht="12.75">
      <c r="A5" s="11" t="s">
        <v>9</v>
      </c>
      <c r="B5" s="36" t="s">
        <v>53</v>
      </c>
      <c r="C5" t="s">
        <v>62</v>
      </c>
      <c r="G5" t="s">
        <v>62</v>
      </c>
      <c r="U5">
        <f aca="true" t="shared" si="0" ref="U5:U31">SUM(C5:T5)</f>
        <v>0</v>
      </c>
      <c r="V5" t="str">
        <f aca="true" t="shared" si="1" ref="V5:V33">A5</f>
        <v>Beers, Eddy van</v>
      </c>
    </row>
    <row r="6" spans="1:22" ht="12.75">
      <c r="A6" s="11" t="s">
        <v>10</v>
      </c>
      <c r="B6" s="36" t="s">
        <v>52</v>
      </c>
      <c r="U6">
        <f t="shared" si="0"/>
        <v>0</v>
      </c>
      <c r="V6" t="str">
        <f t="shared" si="1"/>
        <v>Czeremin, Claus</v>
      </c>
    </row>
    <row r="7" spans="1:22" ht="12.75">
      <c r="A7" s="11" t="s">
        <v>11</v>
      </c>
      <c r="B7" s="36" t="s">
        <v>59</v>
      </c>
      <c r="U7">
        <f t="shared" si="0"/>
        <v>0</v>
      </c>
      <c r="V7" t="str">
        <f t="shared" si="1"/>
        <v>Dragoun, Michal</v>
      </c>
    </row>
    <row r="8" spans="1:22" ht="12.75">
      <c r="A8" s="11" t="s">
        <v>12</v>
      </c>
      <c r="B8" s="36" t="s">
        <v>53</v>
      </c>
      <c r="U8">
        <f t="shared" si="0"/>
        <v>0</v>
      </c>
      <c r="V8" t="str">
        <f t="shared" si="1"/>
        <v>Herck, Marcel van</v>
      </c>
    </row>
    <row r="9" spans="1:22" ht="12.75">
      <c r="A9" s="11" t="s">
        <v>13</v>
      </c>
      <c r="B9" s="36" t="s">
        <v>52</v>
      </c>
      <c r="U9">
        <f t="shared" si="0"/>
        <v>0</v>
      </c>
      <c r="V9" t="str">
        <f t="shared" si="1"/>
        <v>Kaufhold, Thomas</v>
      </c>
    </row>
    <row r="10" spans="1:22" ht="12.75">
      <c r="A10" s="11" t="s">
        <v>14</v>
      </c>
      <c r="B10" s="36" t="s">
        <v>56</v>
      </c>
      <c r="U10">
        <f t="shared" si="0"/>
        <v>0</v>
      </c>
      <c r="V10" t="str">
        <f t="shared" si="1"/>
        <v>Kolcak, Marek</v>
      </c>
    </row>
    <row r="11" spans="1:22" ht="12.75">
      <c r="A11" s="11" t="s">
        <v>15</v>
      </c>
      <c r="B11" s="36" t="s">
        <v>56</v>
      </c>
      <c r="U11">
        <f t="shared" si="0"/>
        <v>0</v>
      </c>
      <c r="V11" t="str">
        <f t="shared" si="1"/>
        <v>Mihalco, Oto</v>
      </c>
    </row>
    <row r="12" spans="1:22" ht="12.75">
      <c r="A12" s="11" t="s">
        <v>16</v>
      </c>
      <c r="B12" s="36" t="s">
        <v>49</v>
      </c>
      <c r="U12">
        <f t="shared" si="0"/>
        <v>0</v>
      </c>
      <c r="V12" t="str">
        <f t="shared" si="1"/>
        <v>Murdzia, Piotr</v>
      </c>
    </row>
    <row r="13" spans="1:22" ht="12.75">
      <c r="A13" s="11" t="s">
        <v>17</v>
      </c>
      <c r="B13" s="36" t="s">
        <v>52</v>
      </c>
      <c r="U13">
        <f t="shared" si="0"/>
        <v>0</v>
      </c>
      <c r="V13" t="str">
        <f t="shared" si="1"/>
        <v>Muth, Josef</v>
      </c>
    </row>
    <row r="14" spans="1:22" ht="12.75">
      <c r="A14" s="11" t="s">
        <v>18</v>
      </c>
      <c r="B14" s="36" t="s">
        <v>52</v>
      </c>
      <c r="U14">
        <f t="shared" si="0"/>
        <v>0</v>
      </c>
      <c r="V14" t="str">
        <f t="shared" si="1"/>
        <v>Neef, Wilfried</v>
      </c>
    </row>
    <row r="15" spans="1:22" ht="12.75">
      <c r="A15" s="11" t="s">
        <v>19</v>
      </c>
      <c r="B15" s="36" t="s">
        <v>59</v>
      </c>
      <c r="U15">
        <f t="shared" si="0"/>
        <v>0</v>
      </c>
      <c r="V15" t="str">
        <f t="shared" si="1"/>
        <v>Petras, Milan</v>
      </c>
    </row>
    <row r="16" spans="1:22" ht="12.75">
      <c r="A16" s="11" t="s">
        <v>20</v>
      </c>
      <c r="B16" s="36" t="s">
        <v>52</v>
      </c>
      <c r="U16">
        <f t="shared" si="0"/>
        <v>0</v>
      </c>
      <c r="V16" t="str">
        <f t="shared" si="1"/>
        <v>Pfannkuche, Michael</v>
      </c>
    </row>
    <row r="17" spans="1:22" ht="12.75">
      <c r="A17" s="11" t="s">
        <v>21</v>
      </c>
      <c r="B17" s="36" t="s">
        <v>49</v>
      </c>
      <c r="U17">
        <f t="shared" si="0"/>
        <v>0</v>
      </c>
      <c r="V17" t="str">
        <f t="shared" si="1"/>
        <v>Piliczewski, Bogusz </v>
      </c>
    </row>
    <row r="18" spans="1:22" ht="12.75">
      <c r="A18" s="11" t="s">
        <v>22</v>
      </c>
      <c r="B18" s="36" t="s">
        <v>52</v>
      </c>
      <c r="U18">
        <f t="shared" si="0"/>
        <v>0</v>
      </c>
      <c r="V18" t="str">
        <f t="shared" si="1"/>
        <v>Rein, Andreas</v>
      </c>
    </row>
    <row r="19" spans="1:22" ht="12.75">
      <c r="A19" s="11" t="s">
        <v>66</v>
      </c>
      <c r="B19" s="36" t="s">
        <v>52</v>
      </c>
      <c r="U19">
        <f>SUM(C19:T19)</f>
        <v>0</v>
      </c>
      <c r="V19" t="str">
        <f t="shared" si="1"/>
        <v>Richter, Frank</v>
      </c>
    </row>
    <row r="20" spans="1:22" ht="12.75">
      <c r="A20" s="11" t="s">
        <v>23</v>
      </c>
      <c r="B20" s="36" t="s">
        <v>52</v>
      </c>
      <c r="U20">
        <f t="shared" si="0"/>
        <v>0</v>
      </c>
      <c r="V20" t="str">
        <f t="shared" si="1"/>
        <v>Rothwell, Stephen</v>
      </c>
    </row>
    <row r="21" spans="1:22" ht="12.75">
      <c r="A21" s="11" t="s">
        <v>24</v>
      </c>
      <c r="B21" s="36" t="s">
        <v>52</v>
      </c>
      <c r="U21">
        <f t="shared" si="0"/>
        <v>0</v>
      </c>
      <c r="V21" t="str">
        <f t="shared" si="1"/>
        <v>Schäfer, Ronald</v>
      </c>
    </row>
    <row r="22" spans="1:22" ht="12.75">
      <c r="A22" s="11" t="s">
        <v>25</v>
      </c>
      <c r="B22" s="36" t="s">
        <v>55</v>
      </c>
      <c r="U22">
        <f t="shared" si="0"/>
        <v>0</v>
      </c>
      <c r="V22" t="str">
        <f t="shared" si="1"/>
        <v>Selivanov, Andrej</v>
      </c>
    </row>
    <row r="23" spans="1:22" ht="12.75">
      <c r="A23" s="11" t="s">
        <v>26</v>
      </c>
      <c r="B23" s="36" t="s">
        <v>52</v>
      </c>
      <c r="U23">
        <f t="shared" si="0"/>
        <v>0</v>
      </c>
      <c r="V23" t="str">
        <f t="shared" si="1"/>
        <v>Sieberg, Rolf</v>
      </c>
    </row>
    <row r="24" spans="1:22" ht="12.75">
      <c r="A24" s="11" t="s">
        <v>27</v>
      </c>
      <c r="B24" s="36" t="s">
        <v>56</v>
      </c>
      <c r="U24">
        <f t="shared" si="0"/>
        <v>0</v>
      </c>
      <c r="V24" t="str">
        <f t="shared" si="1"/>
        <v>Siran, Lubomir</v>
      </c>
    </row>
    <row r="25" spans="1:22" ht="12.75">
      <c r="A25" s="11" t="s">
        <v>28</v>
      </c>
      <c r="B25" s="36" t="s">
        <v>52</v>
      </c>
      <c r="U25">
        <f t="shared" si="0"/>
        <v>0</v>
      </c>
      <c r="V25" t="str">
        <f t="shared" si="1"/>
        <v>Speer, Dominik</v>
      </c>
    </row>
    <row r="26" spans="1:22" ht="12.75">
      <c r="A26" s="11" t="s">
        <v>29</v>
      </c>
      <c r="B26" s="36" t="s">
        <v>52</v>
      </c>
      <c r="U26">
        <f t="shared" si="0"/>
        <v>0</v>
      </c>
      <c r="V26" t="str">
        <f t="shared" si="1"/>
        <v>Thoma, Andreas</v>
      </c>
    </row>
    <row r="27" spans="1:22" ht="12.75">
      <c r="A27" s="11" t="s">
        <v>30</v>
      </c>
      <c r="B27" s="36" t="s">
        <v>52</v>
      </c>
      <c r="U27">
        <f t="shared" si="0"/>
        <v>0</v>
      </c>
      <c r="V27" t="str">
        <f t="shared" si="1"/>
        <v>Tummes, Boris</v>
      </c>
    </row>
    <row r="28" spans="1:22" ht="12.75">
      <c r="A28" s="11" t="s">
        <v>31</v>
      </c>
      <c r="B28" s="36" t="s">
        <v>56</v>
      </c>
      <c r="U28">
        <f t="shared" si="0"/>
        <v>0</v>
      </c>
      <c r="V28" t="str">
        <f t="shared" si="1"/>
        <v>Vanka, Miloslav</v>
      </c>
    </row>
    <row r="29" spans="1:22" ht="12.75">
      <c r="A29" s="11" t="s">
        <v>32</v>
      </c>
      <c r="B29" s="36" t="s">
        <v>52</v>
      </c>
      <c r="U29">
        <f t="shared" si="0"/>
        <v>0</v>
      </c>
      <c r="V29" t="str">
        <f t="shared" si="1"/>
        <v>Walther, Thomas</v>
      </c>
    </row>
    <row r="30" spans="1:22" ht="12.75">
      <c r="A30" s="11" t="s">
        <v>33</v>
      </c>
      <c r="B30" s="36" t="s">
        <v>51</v>
      </c>
      <c r="U30">
        <f t="shared" si="0"/>
        <v>0</v>
      </c>
      <c r="V30" t="str">
        <f t="shared" si="1"/>
        <v>Wissmann, Dolf</v>
      </c>
    </row>
    <row r="31" spans="1:22" ht="12.75">
      <c r="A31" s="11" t="s">
        <v>34</v>
      </c>
      <c r="B31" s="36" t="s">
        <v>52</v>
      </c>
      <c r="U31">
        <f t="shared" si="0"/>
        <v>0</v>
      </c>
      <c r="V31" t="str">
        <f t="shared" si="1"/>
        <v>Zude, Arno</v>
      </c>
    </row>
    <row r="32" spans="1:2" ht="12.75">
      <c r="A32" s="11"/>
      <c r="B32" s="36"/>
    </row>
    <row r="33" spans="1:22" ht="15.75">
      <c r="A33" s="35" t="s">
        <v>58</v>
      </c>
      <c r="B33" s="36"/>
      <c r="C33" s="48">
        <f>AVERAGEA(C4:C31)</f>
        <v>0</v>
      </c>
      <c r="D33" s="48">
        <f>AVERAGEA(D4:D31)</f>
        <v>0</v>
      </c>
      <c r="E33" s="48">
        <f aca="true" t="shared" si="2" ref="E33:U33">AVERAGEA(E4:E31)</f>
        <v>0</v>
      </c>
      <c r="F33" s="48">
        <f t="shared" si="2"/>
        <v>0</v>
      </c>
      <c r="G33" s="48">
        <f t="shared" si="2"/>
        <v>0</v>
      </c>
      <c r="H33" s="48">
        <f t="shared" si="2"/>
        <v>0</v>
      </c>
      <c r="I33" s="48">
        <f t="shared" si="2"/>
        <v>0</v>
      </c>
      <c r="J33" s="48">
        <f t="shared" si="2"/>
        <v>0</v>
      </c>
      <c r="K33" s="48">
        <f t="shared" si="2"/>
        <v>0</v>
      </c>
      <c r="L33" s="48">
        <f t="shared" si="2"/>
        <v>0</v>
      </c>
      <c r="M33" s="48">
        <f t="shared" si="2"/>
        <v>0</v>
      </c>
      <c r="N33" s="48">
        <f t="shared" si="2"/>
        <v>0</v>
      </c>
      <c r="O33" s="48">
        <f t="shared" si="2"/>
        <v>0</v>
      </c>
      <c r="P33" s="48">
        <f t="shared" si="2"/>
        <v>0</v>
      </c>
      <c r="Q33" s="48">
        <f t="shared" si="2"/>
        <v>0</v>
      </c>
      <c r="R33" s="48">
        <f t="shared" si="2"/>
        <v>0</v>
      </c>
      <c r="S33" s="48">
        <f t="shared" si="2"/>
        <v>0</v>
      </c>
      <c r="T33" s="48">
        <f t="shared" si="2"/>
        <v>0</v>
      </c>
      <c r="U33" s="48">
        <f t="shared" si="2"/>
        <v>0</v>
      </c>
      <c r="V33" t="str">
        <f t="shared" si="1"/>
        <v>Durchschnitt</v>
      </c>
    </row>
  </sheetData>
  <printOptions gridLines="1"/>
  <pageMargins left="0.75" right="0.75" top="1" bottom="1" header="0.5" footer="0.5"/>
  <pageSetup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Internal</dc:creator>
  <cp:keywords/>
  <dc:description/>
  <cp:lastModifiedBy>Axel</cp:lastModifiedBy>
  <cp:lastPrinted>2007-04-29T10:51:11Z</cp:lastPrinted>
  <dcterms:created xsi:type="dcterms:W3CDTF">2006-09-22T17:26:17Z</dcterms:created>
  <dcterms:modified xsi:type="dcterms:W3CDTF">2007-04-29T10:55:33Z</dcterms:modified>
  <cp:category/>
  <cp:version/>
  <cp:contentType/>
  <cp:contentStatus/>
</cp:coreProperties>
</file>